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uestos del modelo" sheetId="1" r:id="rId4"/>
    <sheet state="visible" name="Pérdidas y ganancias" sheetId="2" r:id="rId5"/>
    <sheet state="visible" name="Balance general" sheetId="3" r:id="rId6"/>
    <sheet state="visible" name="Flujo de caja" sheetId="4" r:id="rId7"/>
    <sheet state="visible" name="Calculadora del préstamo" sheetId="5" r:id="rId8"/>
    <sheet state="visible" name="Notas y supuestos" sheetId="6" r:id="rId9"/>
  </sheets>
  <definedNames/>
  <calcPr/>
</workbook>
</file>

<file path=xl/sharedStrings.xml><?xml version="1.0" encoding="utf-8"?>
<sst xmlns="http://schemas.openxmlformats.org/spreadsheetml/2006/main" count="232" uniqueCount="159">
  <si>
    <t xml:space="preserve">PLAN FINANCIERO A 5 AÑOS</t>
  </si>
  <si>
    <t xml:space="preserve">Nombre de la empresa</t>
  </si>
  <si>
    <t xml:space="preserve">INGRESOS PROYECTADOS</t>
  </si>
  <si>
    <t xml:space="preserve">Unidades vendidas
al año</t>
  </si>
  <si>
    <t xml:space="preserve">Precio promedio
por unidad</t>
  </si>
  <si>
    <t xml:space="preserve">Ingreso anual
por producto</t>
  </si>
  <si>
    <t xml:space="preserve">Producto 1</t>
  </si>
  <si>
    <t xml:space="preserve">Producto 2</t>
  </si>
  <si>
    <t xml:space="preserve">Producto 3</t>
  </si>
  <si>
    <t xml:space="preserve">Producto 4</t>
  </si>
  <si>
    <t xml:space="preserve">TOTAL DE INGRESOS PROYECTADOS</t>
  </si>
  <si>
    <t xml:space="preserve">COSTO DE LO VENDIDO</t>
  </si>
  <si>
    <t xml:space="preserve">Margen
esperado</t>
  </si>
  <si>
    <t xml:space="preserve">Costo anual de
lo vendido</t>
  </si>
  <si>
    <t xml:space="preserve">TOTAL DEL COSTO DE LO VENDIDO</t>
  </si>
  <si>
    <t xml:space="preserve">MANTENIMIENTO, REPARACIÓN Y REVISIÓN ANUAL</t>
  </si>
  <si>
    <t xml:space="preserve">Factor (%) sobre el equipo</t>
  </si>
  <si>
    <t xml:space="preserve">DEPRECIACIÓN DE ACTIVOS</t>
  </si>
  <si>
    <t xml:space="preserve">Número de años</t>
  </si>
  <si>
    <t xml:space="preserve">IMPUESTOS</t>
  </si>
  <si>
    <t xml:space="preserve">Tasa anual de impuestos</t>
  </si>
  <si>
    <t xml:space="preserve">INFLACIÓN</t>
  </si>
  <si>
    <t xml:space="preserve">Tasa anual de inflación</t>
  </si>
  <si>
    <t xml:space="preserve">AUMENTO DE PRECIO DE LOS PRODUCTOS</t>
  </si>
  <si>
    <t xml:space="preserve">Aumento anual de precio</t>
  </si>
  <si>
    <t xml:space="preserve">FINANCIAMIENTO</t>
  </si>
  <si>
    <t xml:space="preserve">Monto del préstamo</t>
  </si>
  <si>
    <t xml:space="preserve">Tasa de interés anual</t>
  </si>
  <si>
    <t xml:space="preserve">Plazo del préstamo (meses)</t>
  </si>
  <si>
    <t xml:space="preserve">Tasa mensual</t>
  </si>
  <si>
    <t xml:space="preserve">Cuota</t>
  </si>
  <si>
    <t xml:space="preserve">Total a pagar</t>
  </si>
  <si>
    <t xml:space="preserve">PROYECCIÓN DE PÉRDIDAS Y GANANCIAS</t>
  </si>
  <si>
    <t xml:space="preserve">SUPUESTOS DE PÉRDIDAS Y GANANCIAS</t>
  </si>
  <si>
    <t xml:space="preserve">Año 1</t>
  </si>
  <si>
    <t xml:space="preserve">Año 2</t>
  </si>
  <si>
    <t xml:space="preserve">Año 3</t>
  </si>
  <si>
    <t xml:space="preserve">Año 4</t>
  </si>
  <si>
    <t xml:space="preserve">Año 5</t>
  </si>
  <si>
    <t xml:space="preserve">Aumento anual acumulado de precio (ingresos)</t>
  </si>
  <si>
    <t xml:space="preserve">Aumento anual acumulado por inflación (gastos)</t>
  </si>
  <si>
    <t xml:space="preserve">INGRESOS</t>
  </si>
  <si>
    <t xml:space="preserve">Ventas</t>
  </si>
  <si>
    <t xml:space="preserve">Total de ventas</t>
  </si>
  <si>
    <t xml:space="preserve">Costo de ventas</t>
  </si>
  <si>
    <t xml:space="preserve">Costo de lo vendido</t>
  </si>
  <si>
    <t xml:space="preserve">Utilidad bruta</t>
  </si>
  <si>
    <t xml:space="preserve">Ingresos no operativos</t>
  </si>
  <si>
    <t xml:space="preserve">Alquileres</t>
  </si>
  <si>
    <t xml:space="preserve">Ingresos por intereses</t>
  </si>
  <si>
    <t xml:space="preserve">Pérdida (ganancia) por venta de activos</t>
  </si>
  <si>
    <t xml:space="preserve">Otros ingresos (especifica)</t>
  </si>
  <si>
    <t xml:space="preserve">Total de ingresos no operativos</t>
  </si>
  <si>
    <t xml:space="preserve">TOTAL DE INGRESOS</t>
  </si>
  <si>
    <t xml:space="preserve">GASTOS</t>
  </si>
  <si>
    <t xml:space="preserve">Gastos operativos</t>
  </si>
  <si>
    <t xml:space="preserve">Ventas y mercadeo</t>
  </si>
  <si>
    <t xml:space="preserve">Depreciación</t>
  </si>
  <si>
    <t xml:space="preserve">Seguros</t>
  </si>
  <si>
    <t xml:space="preserve">Planilla y cargas sociales</t>
  </si>
  <si>
    <t xml:space="preserve">Impuestos sobre la propiedad</t>
  </si>
  <si>
    <t xml:space="preserve">Mantenimiento, reparación y revisión</t>
  </si>
  <si>
    <t xml:space="preserve">Servicios públicos</t>
  </si>
  <si>
    <t xml:space="preserve">Gastos administrativos</t>
  </si>
  <si>
    <t xml:space="preserve">Intereses de la deuda a largo plazo</t>
  </si>
  <si>
    <t xml:space="preserve">Otros</t>
  </si>
  <si>
    <t xml:space="preserve">Total de gastos operativos</t>
  </si>
  <si>
    <t xml:space="preserve">Gastos no recurrentes</t>
  </si>
  <si>
    <t xml:space="preserve">Gastos imprevistos</t>
  </si>
  <si>
    <t xml:space="preserve">Otros gastos</t>
  </si>
  <si>
    <t xml:space="preserve">Total de gastos no recurrentes</t>
  </si>
  <si>
    <t xml:space="preserve">TOTAL DE GASTOS</t>
  </si>
  <si>
    <t xml:space="preserve">IMPUESTOS</t>
  </si>
  <si>
    <t xml:space="preserve">Impuesto sobre la renta</t>
  </si>
  <si>
    <t xml:space="preserve">Otros impuestos (especifica)</t>
  </si>
  <si>
    <t xml:space="preserve">TOTAL DE IMPUESTOS</t>
  </si>
  <si>
    <t xml:space="preserve">UTILIDAD NETA</t>
  </si>
  <si>
    <t xml:space="preserve">PROYECCIÓN DEL BALANCE GENERAL</t>
  </si>
  <si>
    <t xml:space="preserve">ACTIVOS</t>
  </si>
  <si>
    <t xml:space="preserve">Activos corrientes</t>
  </si>
  <si>
    <t xml:space="preserve">Saldo inicial</t>
  </si>
  <si>
    <t xml:space="preserve">Efectivo e inversiones de corto plazo</t>
  </si>
  <si>
    <t xml:space="preserve">Cuentas por cobrar</t>
  </si>
  <si>
    <t xml:space="preserve">Inventario total</t>
  </si>
  <si>
    <t xml:space="preserve">Gastos pagados por adelantado</t>
  </si>
  <si>
    <t xml:space="preserve">Impuesto diferido</t>
  </si>
  <si>
    <t xml:space="preserve">Otros activos corrientes</t>
  </si>
  <si>
    <t xml:space="preserve">Total de activos corrientes</t>
  </si>
  <si>
    <t xml:space="preserve">Propiedad y equipo</t>
  </si>
  <si>
    <t xml:space="preserve">Edificios</t>
  </si>
  <si>
    <t xml:space="preserve">Terrenos</t>
  </si>
  <si>
    <t xml:space="preserve">Mejoras de capital</t>
  </si>
  <si>
    <t xml:space="preserve">Maquinaria y equipo</t>
  </si>
  <si>
    <t xml:space="preserve">Menos depreciación acumulada</t>
  </si>
  <si>
    <t xml:space="preserve">Total de propiedad y equipo</t>
  </si>
  <si>
    <t xml:space="preserve">Otros activos</t>
  </si>
  <si>
    <t xml:space="preserve">Plusvalía</t>
  </si>
  <si>
    <t xml:space="preserve">Inversiones de largo plazo</t>
  </si>
  <si>
    <t xml:space="preserve">Depósitos</t>
  </si>
  <si>
    <t xml:space="preserve">Otros activos de largo plazo</t>
  </si>
  <si>
    <t xml:space="preserve">Total de otros activos</t>
  </si>
  <si>
    <t xml:space="preserve">TOTAL DE ACTIVOS</t>
  </si>
  <si>
    <t xml:space="preserve">PASIVOS</t>
  </si>
  <si>
    <t xml:space="preserve">Pasivos corrientes</t>
  </si>
  <si>
    <t xml:space="preserve">Cuentas por pagar</t>
  </si>
  <si>
    <t xml:space="preserve">Gastos acumulados</t>
  </si>
  <si>
    <t xml:space="preserve">Documentos por pagar / deuda de corto plazo</t>
  </si>
  <si>
    <t xml:space="preserve">Arrendamientos financieros</t>
  </si>
  <si>
    <t xml:space="preserve">Otros pasivos corrientes</t>
  </si>
  <si>
    <t xml:space="preserve">Total de pasivos corrientes</t>
  </si>
  <si>
    <t xml:space="preserve">Deuda</t>
  </si>
  <si>
    <t xml:space="preserve">Deuda / préstamo de largo plazo</t>
  </si>
  <si>
    <t xml:space="preserve">Otra deuda de largo plazo</t>
  </si>
  <si>
    <t xml:space="preserve">Total de deuda</t>
  </si>
  <si>
    <t xml:space="preserve">Otros pasivos</t>
  </si>
  <si>
    <t xml:space="preserve">Otros pasivos (especifica)</t>
  </si>
  <si>
    <t xml:space="preserve">Total de otros pasivos</t>
  </si>
  <si>
    <t xml:space="preserve">TOTAL DE PASIVOS</t>
  </si>
  <si>
    <t xml:space="preserve">PATRIMONIO</t>
  </si>
  <si>
    <t xml:space="preserve">Capital del dueño (común)</t>
  </si>
  <si>
    <t xml:space="preserve">Capital pagado</t>
  </si>
  <si>
    <t xml:space="preserve">Capital preferente</t>
  </si>
  <si>
    <t xml:space="preserve">Utilidades retenidas</t>
  </si>
  <si>
    <t xml:space="preserve">TOTAL DE PATRIMONIO</t>
  </si>
  <si>
    <t xml:space="preserve">TOTAL DE PASIVOS Y PATRIMONIO</t>
  </si>
  <si>
    <t xml:space="preserve">PROYECCIÓN DEL FLUJO DE CAJA</t>
  </si>
  <si>
    <t xml:space="preserve">Actividades de operación</t>
  </si>
  <si>
    <t xml:space="preserve">Total</t>
  </si>
  <si>
    <t xml:space="preserve">Utilidad neta</t>
  </si>
  <si>
    <t xml:space="preserve">Inventarios</t>
  </si>
  <si>
    <t xml:space="preserve">Amortización</t>
  </si>
  <si>
    <t xml:space="preserve">Otros pasivos</t>
  </si>
  <si>
    <t xml:space="preserve">Otras partidas de flujo operativo</t>
  </si>
  <si>
    <t xml:space="preserve">Total de actividades de operación</t>
  </si>
  <si>
    <t xml:space="preserve">Actividades de inversión</t>
  </si>
  <si>
    <t xml:space="preserve">Inversiones de capital</t>
  </si>
  <si>
    <t xml:space="preserve">Compra de negocios</t>
  </si>
  <si>
    <t xml:space="preserve">Venta de activos fijos</t>
  </si>
  <si>
    <t xml:space="preserve">Otras partidas de flujo de inversión</t>
  </si>
  <si>
    <t xml:space="preserve">Total de actividades de inversión</t>
  </si>
  <si>
    <t xml:space="preserve">Actividades de financiamiento</t>
  </si>
  <si>
    <t xml:space="preserve">Deuda / financiamiento de largo plazo</t>
  </si>
  <si>
    <t xml:space="preserve">Acciones preferentes</t>
  </si>
  <si>
    <t xml:space="preserve">Dividendos pagados</t>
  </si>
  <si>
    <t xml:space="preserve">Acciones comunes</t>
  </si>
  <si>
    <t xml:space="preserve">Otras partidas de flujo de financiamiento</t>
  </si>
  <si>
    <t xml:space="preserve">Total de actividades de financiamiento</t>
  </si>
  <si>
    <t xml:space="preserve">Flujo de caja acumulado</t>
  </si>
  <si>
    <t xml:space="preserve">Saldo inicial de caja</t>
  </si>
  <si>
    <t xml:space="preserve">Saldo final de caja</t>
  </si>
  <si>
    <t xml:space="preserve">TABLA DE AMORTIZACIÓN DEL PRÉSTAMO</t>
  </si>
  <si>
    <t xml:space="preserve">NOTA: la tabla de amortización calcula hasta 30 años (360 meses).</t>
  </si>
  <si>
    <t xml:space="preserve">MES</t>
  </si>
  <si>
    <t xml:space="preserve">SALDO</t>
  </si>
  <si>
    <t xml:space="preserve">CUOTA PROGRAMADA</t>
  </si>
  <si>
    <t xml:space="preserve">CAPITAL</t>
  </si>
  <si>
    <t xml:space="preserve">INTERÉS</t>
  </si>
  <si>
    <t xml:space="preserve">NOTAS Y SUPUESTOS</t>
  </si>
  <si>
    <t xml:space="preserve">[Anota aquí los supuestos clave de tu plan financiero.]
[Usa Alt+Enter para empezar una línea nueva.]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</si>
</sst>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_-* #,##0.00_-;\-* #,##0.00_-;_-* &quot;-&quot;??_-;_-@"/>
    <numFmt numFmtId="165" formatCode="&quot;$&quot;#,##0_);[Red]\(&quot;$&quot;#,##0\)"/>
    <numFmt numFmtId="166" formatCode="_-* #,##0.00_-;[Red]\-* #,##0.00_-;_-* &quot;-&quot;??_-;_-@"/>
    <numFmt numFmtId="167" formatCode="0.00%_)"/>
    <numFmt numFmtId="168" formatCode="_-* #,##0_-;\-* #,##0_-;_-* &quot;-&quot;_-;_-@"/>
    <numFmt numFmtId="169" formatCode="[$$-409]#,##0"/>
    <numFmt numFmtId="170" formatCode="&quot;$&quot;#,##0"/>
  </numFmts>
  <fonts count="16">
    <font>
      <sz val="10.0"/>
      <color rgb="FF000000"/>
      <name val="Arial"/>
      <scheme val="minor"/>
    </font>
    <font>
      <sz val="20.0"/>
      <color theme="1"/>
      <name val="Arial"/>
    </font>
    <font>
      <b/>
      <sz val="20.0"/>
      <color rgb="FFF2F2F2"/>
      <name val="Arial"/>
    </font>
    <font>
      <sz val="10.0"/>
      <color theme="1"/>
      <name val="Arial"/>
    </font>
    <font>
      <b/>
      <sz val="14.0"/>
      <color theme="1"/>
      <name val="Arial"/>
    </font>
    <font>
      <sz val="10.0"/>
      <color rgb="FF808080"/>
      <name val="Arial"/>
    </font>
    <font>
      <sz val="12.0"/>
      <color rgb="FFF2F2F2"/>
      <name val="Arial"/>
    </font>
    <font>
      <sz val="12.0"/>
      <color theme="1"/>
      <name val="Arial"/>
    </font>
    <font>
      <b/>
      <sz val="12.0"/>
      <color rgb="FFF2F2F2"/>
      <name val="Arial"/>
    </font>
    <font>
      <b/>
      <sz val="12.0"/>
      <color theme="1"/>
      <name val="Arial"/>
    </font>
    <font>
      <b/>
      <sz val="10.0"/>
      <color theme="1"/>
      <name val="Arial"/>
    </font>
    <font>
      <sz val="22.0"/>
      <color theme="1"/>
      <name val="Arial"/>
    </font>
    <font>
      <sz val="14.0"/>
      <color theme="1"/>
      <name val="Arial"/>
    </font>
    <font/>
    <font>
      <sz val="10.0"/>
      <color rgb="FFF2F2F2"/>
      <name val="Arial"/>
    </font>
    <font>
      <sz val="10.0"/>
      <color rgb="FFFFFFFF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376092"/>
        <bgColor rgb="FF376092"/>
      </patternFill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244062"/>
        <bgColor rgb="FF244062"/>
      </patternFill>
    </fill>
    <fill>
      <patternFill patternType="solid">
        <fgColor rgb="FFB8CCE4"/>
        <bgColor rgb="FFB8CCE4"/>
      </patternFill>
    </fill>
    <fill>
      <patternFill patternType="solid">
        <fgColor rgb="FFDCE6F1"/>
        <bgColor rgb="FFDCE6F1"/>
      </patternFill>
    </fill>
    <fill>
      <patternFill patternType="solid">
        <fgColor rgb="FFBFBFBF"/>
        <bgColor rgb="FFBFBFBF"/>
      </patternFill>
    </fill>
    <fill>
      <patternFill patternType="solid">
        <fgColor rgb="FF404040"/>
        <bgColor rgb="FF404040"/>
      </patternFill>
    </fill>
  </fills>
  <borders count="18">
    <border/>
    <border>
      <bottom style="thick">
        <color rgb="FF376092"/>
      </bottom>
    </border>
    <border>
      <left style="hair">
        <color rgb="FFBFBFBF"/>
      </left>
      <right style="hair">
        <color rgb="FFBFBFBF"/>
      </right>
      <top style="hair">
        <color rgb="FFBFBFBF"/>
      </top>
      <bottom style="hair">
        <color rgb="FFBFBFBF"/>
      </bottom>
    </border>
    <border>
      <left style="hair">
        <color rgb="FFBFBFBF"/>
      </left>
    </border>
    <border>
      <left/>
      <right/>
      <top/>
      <bottom/>
    </border>
    <border>
      <left/>
      <right/>
      <top style="thick">
        <color rgb="FF376092"/>
      </top>
      <bottom/>
    </border>
    <border>
      <left style="hair">
        <color rgb="FFBFBFBF"/>
      </left>
      <top style="hair">
        <color rgb="FFBFBFBF"/>
      </top>
      <bottom style="hair">
        <color rgb="FFBFBFBF"/>
      </bottom>
    </border>
    <border>
      <right style="hair">
        <color rgb="FFBFBFBF"/>
      </right>
      <top style="hair">
        <color rgb="FFBFBFBF"/>
      </top>
      <bottom style="hair">
        <color rgb="FFBFBFBF"/>
      </bottom>
    </border>
    <border>
      <left style="hair">
        <color rgb="FFA6A6A6"/>
      </left>
      <right style="hair">
        <color rgb="FFA6A6A6"/>
      </right>
      <top style="hair">
        <color rgb="FFA6A6A6"/>
      </top>
      <bottom style="hair">
        <color rgb="FFA6A6A6"/>
      </bottom>
    </border>
    <border>
      <left/>
      <right/>
      <top style="thick">
        <color rgb="FF376092"/>
      </top>
      <bottom style="thick">
        <color rgb="FF376092"/>
      </bottom>
    </border>
    <border>
      <top style="hair">
        <color rgb="FFBFBFBF"/>
      </top>
      <bottom style="hair">
        <color rgb="FFBFBFBF"/>
      </bottom>
    </border>
    <border>
      <left style="hair">
        <color rgb="FFBFBFBF"/>
      </left>
      <top style="hair">
        <color rgb="FFBFBFBF"/>
      </top>
    </border>
    <border>
      <top style="hair">
        <color rgb="FFBFBFBF"/>
      </top>
    </border>
    <border>
      <right style="hair">
        <color rgb="FFBFBFBF"/>
      </right>
      <top style="hair">
        <color rgb="FFBFBFBF"/>
      </top>
    </border>
    <border>
      <right style="hair">
        <color rgb="FFBFBFBF"/>
      </right>
    </border>
    <border>
      <left style="hair">
        <color rgb="FFBFBFBF"/>
      </left>
      <bottom style="hair">
        <color rgb="FFBFBFBF"/>
      </bottom>
    </border>
    <border>
      <bottom style="hair">
        <color rgb="FFBFBFBF"/>
      </bottom>
    </border>
    <border>
      <right style="hair">
        <color rgb="FFBFBFBF"/>
      </right>
      <bottom style="hair">
        <color rgb="FFBFBFBF"/>
      </bottom>
    </border>
  </borders>
  <cellStyleXfs count="1">
    <xf borderId="0" fillId="0" fontId="0" numFmtId="0" applyAlignment="1" applyFont="1"/>
  </cellStyleXfs>
  <cellXfs count="11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center"/>
    </xf>
    <xf borderId="1" fillId="0" fontId="2" numFmtId="0" xfId="0" applyAlignment="1" applyBorder="1" applyFont="1">
      <alignment vertical="center"/>
    </xf>
    <xf borderId="0" fillId="0" fontId="3" numFmtId="0" xfId="0" applyAlignment="1" applyFont="1">
      <alignment horizontal="left" vertical="center"/>
    </xf>
    <xf borderId="0" fillId="0" fontId="4" numFmtId="0" xfId="0" applyAlignment="1" applyFont="1">
      <alignment horizontal="center" vertical="center"/>
    </xf>
    <xf borderId="0" fillId="0" fontId="3" numFmtId="0" xfId="0" applyAlignment="1" applyFont="1">
      <alignment horizontal="right" vertical="center"/>
    </xf>
    <xf borderId="0" fillId="0" fontId="3" numFmtId="0" xfId="0" applyAlignment="1" applyFont="1">
      <alignment vertical="center"/>
    </xf>
    <xf borderId="2" fillId="0" fontId="5" numFmtId="0" xfId="0" applyAlignment="1" applyBorder="1" applyFont="1">
      <alignment horizontal="left" vertical="center"/>
    </xf>
    <xf borderId="3" fillId="0" fontId="3" numFmtId="0" xfId="0" applyAlignment="1" applyBorder="1" applyFont="1">
      <alignment vertical="center"/>
    </xf>
    <xf borderId="4" fillId="2" fontId="6" numFmtId="0" xfId="0" applyAlignment="1" applyBorder="1" applyFill="1" applyFont="1">
      <alignment vertical="center"/>
    </xf>
    <xf borderId="0" fillId="0" fontId="7" numFmtId="0" xfId="0" applyAlignment="1" applyFont="1">
      <alignment vertical="center"/>
    </xf>
    <xf borderId="4" fillId="3" fontId="3" numFmtId="0" xfId="0" applyAlignment="1" applyBorder="1" applyFill="1" applyFont="1">
      <alignment vertical="center"/>
    </xf>
    <xf borderId="4" fillId="3" fontId="3" numFmtId="0" xfId="0" applyAlignment="1" applyBorder="1" applyFont="1">
      <alignment horizontal="left" shrinkToFit="0" vertical="center" wrapText="1"/>
    </xf>
    <xf borderId="4" fillId="3" fontId="3" numFmtId="0" xfId="0" applyAlignment="1" applyBorder="1" applyFont="1">
      <alignment horizontal="left" vertical="center"/>
    </xf>
    <xf borderId="2" fillId="0" fontId="3" numFmtId="0" xfId="0" applyAlignment="1" applyBorder="1" applyFont="1">
      <alignment horizontal="center" vertical="center"/>
    </xf>
    <xf borderId="2" fillId="0" fontId="3" numFmtId="164" xfId="0" applyAlignment="1" applyBorder="1" applyFont="1" applyNumberFormat="1">
      <alignment horizontal="center" vertical="center"/>
    </xf>
    <xf borderId="4" fillId="3" fontId="3" numFmtId="164" xfId="0" applyAlignment="1" applyBorder="1" applyFont="1" applyNumberFormat="1">
      <alignment horizontal="center" vertical="center"/>
    </xf>
    <xf borderId="4" fillId="3" fontId="3" numFmtId="0" xfId="0" applyAlignment="1" applyBorder="1" applyFont="1">
      <alignment horizontal="center" vertical="center"/>
    </xf>
    <xf borderId="5" fillId="4" fontId="7" numFmtId="0" xfId="0" applyAlignment="1" applyBorder="1" applyFill="1" applyFont="1">
      <alignment horizontal="left" vertical="center"/>
    </xf>
    <xf borderId="5" fillId="4" fontId="3" numFmtId="0" xfId="0" applyAlignment="1" applyBorder="1" applyFont="1">
      <alignment vertical="center"/>
    </xf>
    <xf borderId="5" fillId="4" fontId="3" numFmtId="164" xfId="0" applyAlignment="1" applyBorder="1" applyFont="1" applyNumberFormat="1">
      <alignment vertical="center"/>
    </xf>
    <xf borderId="5" fillId="4" fontId="3" numFmtId="164" xfId="0" applyAlignment="1" applyBorder="1" applyFont="1" applyNumberFormat="1">
      <alignment horizontal="center" vertical="center"/>
    </xf>
    <xf borderId="2" fillId="0" fontId="3" numFmtId="9" xfId="0" applyAlignment="1" applyBorder="1" applyFont="1" applyNumberFormat="1">
      <alignment horizontal="center" vertical="center"/>
    </xf>
    <xf borderId="4" fillId="3" fontId="3" numFmtId="9" xfId="0" applyAlignment="1" applyBorder="1" applyFont="1" applyNumberFormat="1">
      <alignment horizontal="center" vertical="center"/>
    </xf>
    <xf borderId="4" fillId="2" fontId="8" numFmtId="165" xfId="0" applyAlignment="1" applyBorder="1" applyFont="1" applyNumberFormat="1">
      <alignment horizontal="center" vertical="center"/>
    </xf>
    <xf borderId="4" fillId="3" fontId="7" numFmtId="0" xfId="0" applyAlignment="1" applyBorder="1" applyFont="1">
      <alignment vertical="center"/>
    </xf>
    <xf borderId="4" fillId="3" fontId="9" numFmtId="165" xfId="0" applyAlignment="1" applyBorder="1" applyFont="1" applyNumberFormat="1">
      <alignment horizontal="center" vertical="center"/>
    </xf>
    <xf borderId="0" fillId="0" fontId="10" numFmtId="9" xfId="0" applyAlignment="1" applyFont="1" applyNumberFormat="1">
      <alignment horizontal="center" vertical="center"/>
    </xf>
    <xf borderId="4" fillId="2" fontId="8" numFmtId="9" xfId="0" applyAlignment="1" applyBorder="1" applyFont="1" applyNumberFormat="1">
      <alignment horizontal="center" vertical="center"/>
    </xf>
    <xf borderId="4" fillId="3" fontId="9" numFmtId="9" xfId="0" applyAlignment="1" applyBorder="1" applyFont="1" applyNumberFormat="1">
      <alignment horizontal="center" vertical="center"/>
    </xf>
    <xf borderId="2" fillId="0" fontId="3" numFmtId="38" xfId="0" applyAlignment="1" applyBorder="1" applyFont="1" applyNumberFormat="1">
      <alignment horizontal="center" vertical="center"/>
    </xf>
    <xf borderId="4" fillId="3" fontId="3" numFmtId="38" xfId="0" applyAlignment="1" applyBorder="1" applyFont="1" applyNumberFormat="1">
      <alignment horizontal="center" vertical="center"/>
    </xf>
    <xf borderId="0" fillId="0" fontId="10" numFmtId="38" xfId="0" applyAlignment="1" applyFont="1" applyNumberFormat="1">
      <alignment horizontal="center" vertical="center"/>
    </xf>
    <xf borderId="4" fillId="2" fontId="8" numFmtId="38" xfId="0" applyAlignment="1" applyBorder="1" applyFont="1" applyNumberFormat="1">
      <alignment horizontal="center" vertical="center"/>
    </xf>
    <xf borderId="4" fillId="3" fontId="9" numFmtId="38" xfId="0" applyAlignment="1" applyBorder="1" applyFont="1" applyNumberFormat="1">
      <alignment horizontal="center" vertical="center"/>
    </xf>
    <xf borderId="0" fillId="0" fontId="3" numFmtId="9" xfId="0" applyAlignment="1" applyFont="1" applyNumberFormat="1">
      <alignment horizontal="center" vertical="center"/>
    </xf>
    <xf borderId="4" fillId="2" fontId="6" numFmtId="9" xfId="0" applyAlignment="1" applyBorder="1" applyFont="1" applyNumberFormat="1">
      <alignment horizontal="center" vertical="center"/>
    </xf>
    <xf borderId="4" fillId="3" fontId="7" numFmtId="9" xfId="0" applyAlignment="1" applyBorder="1" applyFont="1" applyNumberFormat="1">
      <alignment horizontal="center" vertical="center"/>
    </xf>
    <xf borderId="2" fillId="0" fontId="3" numFmtId="166" xfId="0" applyAlignment="1" applyBorder="1" applyFont="1" applyNumberFormat="1">
      <alignment horizontal="center" vertical="center"/>
    </xf>
    <xf borderId="2" fillId="0" fontId="3" numFmtId="167" xfId="0" applyAlignment="1" applyBorder="1" applyFont="1" applyNumberFormat="1">
      <alignment horizontal="right" vertical="center"/>
    </xf>
    <xf borderId="2" fillId="0" fontId="3" numFmtId="168" xfId="0" applyAlignment="1" applyBorder="1" applyFont="1" applyNumberFormat="1">
      <alignment horizontal="center" vertical="center"/>
    </xf>
    <xf borderId="4" fillId="3" fontId="3" numFmtId="167" xfId="0" applyAlignment="1" applyBorder="1" applyFont="1" applyNumberFormat="1">
      <alignment horizontal="right" vertical="center"/>
    </xf>
    <xf borderId="4" fillId="3" fontId="3" numFmtId="166" xfId="0" applyAlignment="1" applyBorder="1" applyFont="1" applyNumberFormat="1">
      <alignment horizontal="center" vertical="center"/>
    </xf>
    <xf borderId="1" fillId="0" fontId="11" numFmtId="0" xfId="0" applyAlignment="1" applyBorder="1" applyFont="1">
      <alignment vertical="center"/>
    </xf>
    <xf borderId="1" fillId="0" fontId="12" numFmtId="0" xfId="0" applyAlignment="1" applyBorder="1" applyFont="1">
      <alignment vertical="center"/>
    </xf>
    <xf borderId="6" fillId="0" fontId="5" numFmtId="0" xfId="0" applyAlignment="1" applyBorder="1" applyFont="1">
      <alignment horizontal="left" vertical="center"/>
    </xf>
    <xf borderId="7" fillId="0" fontId="13" numFmtId="0" xfId="0" applyBorder="1" applyFont="1"/>
    <xf borderId="4" fillId="5" fontId="6" numFmtId="0" xfId="0" applyAlignment="1" applyBorder="1" applyFill="1" applyFont="1">
      <alignment vertical="center"/>
    </xf>
    <xf borderId="4" fillId="5" fontId="14" numFmtId="0" xfId="0" applyAlignment="1" applyBorder="1" applyFont="1">
      <alignment vertical="center"/>
    </xf>
    <xf borderId="4" fillId="6" fontId="3" numFmtId="0" xfId="0" applyAlignment="1" applyBorder="1" applyFill="1" applyFont="1">
      <alignment horizontal="left" vertical="center"/>
    </xf>
    <xf borderId="4" fillId="6" fontId="3" numFmtId="0" xfId="0" applyAlignment="1" applyBorder="1" applyFont="1">
      <alignment horizontal="center" vertical="center"/>
    </xf>
    <xf borderId="4" fillId="6" fontId="3" numFmtId="0" xfId="0" applyAlignment="1" applyBorder="1" applyFont="1">
      <alignment vertical="center"/>
    </xf>
    <xf borderId="4" fillId="7" fontId="3" numFmtId="0" xfId="0" applyAlignment="1" applyBorder="1" applyFill="1" applyFont="1">
      <alignment vertical="center"/>
    </xf>
    <xf borderId="4" fillId="7" fontId="3" numFmtId="10" xfId="0" applyAlignment="1" applyBorder="1" applyFont="1" applyNumberFormat="1">
      <alignment horizontal="center" vertical="center"/>
    </xf>
    <xf borderId="4" fillId="2" fontId="15" numFmtId="0" xfId="0" applyAlignment="1" applyBorder="1" applyFont="1">
      <alignment vertical="center"/>
    </xf>
    <xf borderId="4" fillId="3" fontId="3" numFmtId="14" xfId="0" applyAlignment="1" applyBorder="1" applyFont="1" applyNumberFormat="1">
      <alignment horizontal="center" vertical="center"/>
    </xf>
    <xf borderId="4" fillId="8" fontId="10" numFmtId="0" xfId="0" applyAlignment="1" applyBorder="1" applyFill="1" applyFont="1">
      <alignment horizontal="left" vertical="center"/>
    </xf>
    <xf borderId="4" fillId="8" fontId="3" numFmtId="165" xfId="0" applyAlignment="1" applyBorder="1" applyFont="1" applyNumberFormat="1">
      <alignment horizontal="right" vertical="center"/>
    </xf>
    <xf borderId="4" fillId="8" fontId="3" numFmtId="0" xfId="0" applyAlignment="1" applyBorder="1" applyFont="1">
      <alignment vertical="center"/>
    </xf>
    <xf borderId="4" fillId="3" fontId="10" numFmtId="0" xfId="0" applyAlignment="1" applyBorder="1" applyFont="1">
      <alignment vertical="center"/>
    </xf>
    <xf borderId="4" fillId="3" fontId="3" numFmtId="165" xfId="0" applyAlignment="1" applyBorder="1" applyFont="1" applyNumberFormat="1">
      <alignment horizontal="right" vertical="center"/>
    </xf>
    <xf borderId="4" fillId="3" fontId="3" numFmtId="166" xfId="0" applyAlignment="1" applyBorder="1" applyFont="1" applyNumberFormat="1">
      <alignment horizontal="right" vertical="center"/>
    </xf>
    <xf borderId="4" fillId="8" fontId="3" numFmtId="166" xfId="0" applyAlignment="1" applyBorder="1" applyFont="1" applyNumberFormat="1">
      <alignment horizontal="right" vertical="center"/>
    </xf>
    <xf borderId="0" fillId="0" fontId="3" numFmtId="169" xfId="0" applyAlignment="1" applyFont="1" applyNumberFormat="1">
      <alignment horizontal="right" vertical="center"/>
    </xf>
    <xf borderId="4" fillId="8" fontId="3" numFmtId="169" xfId="0" applyAlignment="1" applyBorder="1" applyFont="1" applyNumberFormat="1">
      <alignment horizontal="right" vertical="center"/>
    </xf>
    <xf borderId="4" fillId="3" fontId="3" numFmtId="169" xfId="0" applyAlignment="1" applyBorder="1" applyFont="1" applyNumberFormat="1">
      <alignment horizontal="right" vertical="center"/>
    </xf>
    <xf borderId="4" fillId="3" fontId="3" numFmtId="166" xfId="0" applyAlignment="1" applyBorder="1" applyFont="1" applyNumberFormat="1">
      <alignment vertical="center"/>
    </xf>
    <xf borderId="4" fillId="9" fontId="6" numFmtId="0" xfId="0" applyAlignment="1" applyBorder="1" applyFill="1" applyFont="1">
      <alignment vertical="center"/>
    </xf>
    <xf borderId="4" fillId="9" fontId="14" numFmtId="166" xfId="0" applyAlignment="1" applyBorder="1" applyFont="1" applyNumberFormat="1">
      <alignment horizontal="right" vertical="center"/>
    </xf>
    <xf borderId="4" fillId="9" fontId="14" numFmtId="0" xfId="0" applyAlignment="1" applyBorder="1" applyFont="1">
      <alignment vertical="center"/>
    </xf>
    <xf borderId="8" fillId="0" fontId="3" numFmtId="166" xfId="0" applyAlignment="1" applyBorder="1" applyFont="1" applyNumberFormat="1">
      <alignment horizontal="right" vertical="center"/>
    </xf>
    <xf borderId="5" fillId="4" fontId="7" numFmtId="0" xfId="0" applyAlignment="1" applyBorder="1" applyFont="1">
      <alignment vertical="center"/>
    </xf>
    <xf borderId="5" fillId="4" fontId="3" numFmtId="166" xfId="0" applyAlignment="1" applyBorder="1" applyFont="1" applyNumberFormat="1">
      <alignment horizontal="right" vertical="center"/>
    </xf>
    <xf borderId="4" fillId="2" fontId="15" numFmtId="169" xfId="0" applyAlignment="1" applyBorder="1" applyFont="1" applyNumberFormat="1">
      <alignment horizontal="right" vertical="center"/>
    </xf>
    <xf borderId="0" fillId="0" fontId="3" numFmtId="169" xfId="0" applyAlignment="1" applyFont="1" applyNumberFormat="1">
      <alignment vertical="center"/>
    </xf>
    <xf borderId="0" fillId="0" fontId="3" numFmtId="166" xfId="0" applyAlignment="1" applyFont="1" applyNumberFormat="1">
      <alignment vertical="center"/>
    </xf>
    <xf borderId="4" fillId="2" fontId="15" numFmtId="166" xfId="0" applyAlignment="1" applyBorder="1" applyFont="1" applyNumberFormat="1">
      <alignment horizontal="right" vertical="center"/>
    </xf>
    <xf borderId="4" fillId="2" fontId="15" numFmtId="14" xfId="0" applyAlignment="1" applyBorder="1" applyFont="1" applyNumberFormat="1">
      <alignment horizontal="right" vertical="center"/>
    </xf>
    <xf borderId="4" fillId="2" fontId="15" numFmtId="14" xfId="0" applyAlignment="1" applyBorder="1" applyFont="1" applyNumberFormat="1">
      <alignment horizontal="center" vertical="center"/>
    </xf>
    <xf borderId="4" fillId="8" fontId="3" numFmtId="169" xfId="0" applyAlignment="1" applyBorder="1" applyFont="1" applyNumberFormat="1">
      <alignment horizontal="center" vertical="center"/>
    </xf>
    <xf borderId="0" fillId="0" fontId="3" numFmtId="169" xfId="0" applyAlignment="1" applyFont="1" applyNumberFormat="1">
      <alignment horizontal="center" vertical="center"/>
    </xf>
    <xf borderId="4" fillId="2" fontId="3" numFmtId="0" xfId="0" applyAlignment="1" applyBorder="1" applyFont="1">
      <alignment vertical="center"/>
    </xf>
    <xf borderId="4" fillId="3" fontId="3" numFmtId="169" xfId="0" applyAlignment="1" applyBorder="1" applyFont="1" applyNumberFormat="1">
      <alignment horizontal="center" vertical="center"/>
    </xf>
    <xf borderId="4" fillId="2" fontId="15" numFmtId="169" xfId="0" applyAlignment="1" applyBorder="1" applyFont="1" applyNumberFormat="1">
      <alignment horizontal="center" vertical="center"/>
    </xf>
    <xf borderId="4" fillId="3" fontId="6" numFmtId="0" xfId="0" applyAlignment="1" applyBorder="1" applyFont="1">
      <alignment vertical="center"/>
    </xf>
    <xf borderId="4" fillId="3" fontId="15" numFmtId="169" xfId="0" applyAlignment="1" applyBorder="1" applyFont="1" applyNumberFormat="1">
      <alignment horizontal="right" vertical="center"/>
    </xf>
    <xf borderId="4" fillId="3" fontId="15" numFmtId="169" xfId="0" applyAlignment="1" applyBorder="1" applyFont="1" applyNumberFormat="1">
      <alignment horizontal="center" vertical="center"/>
    </xf>
    <xf borderId="9" fillId="4" fontId="7" numFmtId="0" xfId="0" applyAlignment="1" applyBorder="1" applyFont="1">
      <alignment vertical="center"/>
    </xf>
    <xf borderId="9" fillId="4" fontId="3" numFmtId="166" xfId="0" applyAlignment="1" applyBorder="1" applyFont="1" applyNumberFormat="1">
      <alignment horizontal="right" vertical="center"/>
    </xf>
    <xf borderId="9" fillId="4" fontId="3" numFmtId="0" xfId="0" applyAlignment="1" applyBorder="1" applyFont="1">
      <alignment vertical="center"/>
    </xf>
    <xf borderId="0" fillId="0" fontId="3" numFmtId="170" xfId="0" applyAlignment="1" applyFont="1" applyNumberFormat="1">
      <alignment horizontal="center" vertical="center"/>
    </xf>
    <xf borderId="0" fillId="0" fontId="12" numFmtId="0" xfId="0" applyAlignment="1" applyFont="1">
      <alignment vertical="center"/>
    </xf>
    <xf borderId="4" fillId="8" fontId="3" numFmtId="14" xfId="0" applyAlignment="1" applyBorder="1" applyFont="1" applyNumberFormat="1">
      <alignment horizontal="center" vertical="center"/>
    </xf>
    <xf borderId="4" fillId="8" fontId="3" numFmtId="0" xfId="0" applyAlignment="1" applyBorder="1" applyFont="1">
      <alignment horizontal="center" vertical="center"/>
    </xf>
    <xf borderId="4" fillId="3" fontId="3" numFmtId="0" xfId="0" applyAlignment="1" applyBorder="1" applyFont="1">
      <alignment horizontal="right" vertical="center"/>
    </xf>
    <xf borderId="0" fillId="0" fontId="3" numFmtId="166" xfId="0" applyAlignment="1" applyFont="1" applyNumberFormat="1">
      <alignment horizontal="right" vertical="center"/>
    </xf>
    <xf borderId="1" fillId="0" fontId="11" numFmtId="0" xfId="0" applyAlignment="1" applyBorder="1" applyFont="1">
      <alignment horizontal="left" vertical="center"/>
    </xf>
    <xf borderId="1" fillId="0" fontId="12" numFmtId="166" xfId="0" applyAlignment="1" applyBorder="1" applyFont="1" applyNumberFormat="1">
      <alignment vertical="center"/>
    </xf>
    <xf borderId="0" fillId="0" fontId="3" numFmtId="0" xfId="0" applyAlignment="1" applyFont="1">
      <alignment horizontal="center" vertical="center"/>
    </xf>
    <xf borderId="10" fillId="0" fontId="13" numFmtId="0" xfId="0" applyBorder="1" applyFont="1"/>
    <xf borderId="4" fillId="2" fontId="14" numFmtId="0" xfId="0" applyAlignment="1" applyBorder="1" applyFont="1">
      <alignment horizontal="center" vertical="center"/>
    </xf>
    <xf borderId="4" fillId="2" fontId="14" numFmtId="166" xfId="0" applyAlignment="1" applyBorder="1" applyFont="1" applyNumberFormat="1">
      <alignment horizontal="center" vertical="center"/>
    </xf>
    <xf borderId="4" fillId="2" fontId="14" numFmtId="0" xfId="0" applyAlignment="1" applyBorder="1" applyFont="1">
      <alignment vertical="center"/>
    </xf>
    <xf borderId="0" fillId="0" fontId="14" numFmtId="0" xfId="0" applyAlignment="1" applyFont="1">
      <alignment horizontal="center" vertical="center"/>
    </xf>
    <xf borderId="0" fillId="0" fontId="14" numFmtId="166" xfId="0" applyAlignment="1" applyFont="1" applyNumberFormat="1">
      <alignment horizontal="center" vertical="center"/>
    </xf>
    <xf borderId="0" fillId="0" fontId="14" numFmtId="0" xfId="0" applyAlignment="1" applyFont="1">
      <alignment vertical="center"/>
    </xf>
    <xf borderId="0" fillId="0" fontId="3" numFmtId="38" xfId="0" applyAlignment="1" applyFont="1" applyNumberFormat="1">
      <alignment shrinkToFit="0" vertical="center" wrapText="1"/>
    </xf>
    <xf borderId="0" fillId="0" fontId="11" numFmtId="0" xfId="0" applyAlignment="1" applyFont="1">
      <alignment vertical="center"/>
    </xf>
    <xf borderId="11" fillId="0" fontId="3" numFmtId="0" xfId="0" applyAlignment="1" applyBorder="1" applyFont="1">
      <alignment horizontal="left" shrinkToFit="0" vertical="top" wrapText="1"/>
    </xf>
    <xf borderId="12" fillId="0" fontId="13" numFmtId="0" xfId="0" applyBorder="1" applyFont="1"/>
    <xf borderId="13" fillId="0" fontId="13" numFmtId="0" xfId="0" applyBorder="1" applyFont="1"/>
    <xf borderId="3" fillId="0" fontId="13" numFmtId="0" xfId="0" applyBorder="1" applyFont="1"/>
    <xf borderId="14" fillId="0" fontId="13" numFmtId="0" xfId="0" applyBorder="1" applyFont="1"/>
    <xf borderId="15" fillId="0" fontId="13" numFmtId="0" xfId="0" applyBorder="1" applyFont="1"/>
    <xf borderId="16" fillId="0" fontId="13" numFmtId="0" xfId="0" applyBorder="1" applyFont="1"/>
    <xf borderId="17" fillId="0" fontId="13" numFmtId="0" xfId="0" applyBorder="1" applyFont="1"/>
  </cellXfs>
  <cellStyles count="1">
    <cellStyle xfId="0" name="Normal" builtinId="0"/>
  </cellStyles>
  <dxfs count="2">
    <dxf>
      <font/>
      <fill>
        <patternFill patternType="solid">
          <fgColor rgb="FFF2F2F2"/>
          <bgColor rgb="FFF2F2F2"/>
        </patternFill>
      </fill>
      <border>
        <bottom style="thin">
          <color rgb="FFA6A6A6"/>
        </bottom>
      </border>
    </dxf>
    <dxf>
      <font/>
      <fill>
        <patternFill patternType="solid">
          <fgColor rgb="FFF2F2F2"/>
          <bgColor rgb="FFF2F2F2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54.63"/>
    <col customWidth="1" min="2" max="3" width="13.75"/>
    <col customWidth="1" min="4" max="4" width="15.63"/>
    <col customWidth="1" min="5" max="5" width="4.38"/>
    <col customWidth="1" min="6" max="21" width="9.13"/>
    <col customWidth="1" min="22" max="26" width="8.75"/>
  </cols>
  <sheetData>
    <row r="1" ht="34.5" customHeight="1">
      <c r="A1" s="1" t="s">
        <v>0</v>
      </c>
      <c r="B1" s="1"/>
      <c r="C1" s="1"/>
      <c r="D1" s="1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8.0" customHeight="1">
      <c r="A2" s="4"/>
      <c r="B2" s="4"/>
      <c r="C2" s="4"/>
      <c r="D2" s="5"/>
      <c r="E2" s="4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8.0" customHeight="1">
      <c r="A3" s="7" t="s">
        <v>1</v>
      </c>
      <c r="B3" s="8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5.0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9.5" customHeight="1">
      <c r="A5" s="9" t="s">
        <v>2</v>
      </c>
      <c r="B5" s="9"/>
      <c r="C5" s="9"/>
      <c r="D5" s="9"/>
      <c r="E5" s="9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30.0" customHeight="1">
      <c r="A6" s="11"/>
      <c r="B6" s="12" t="s">
        <v>3</v>
      </c>
      <c r="C6" s="12" t="s">
        <v>4</v>
      </c>
      <c r="D6" s="12" t="s">
        <v>5</v>
      </c>
      <c r="E6" s="11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8.0" customHeight="1">
      <c r="A7" s="13" t="s">
        <v>6</v>
      </c>
      <c r="B7" s="14">
        <v>250.0</v>
      </c>
      <c r="C7" s="15">
        <v>125.0</v>
      </c>
      <c r="D7" s="16">
        <f t="shared" ref="D7:D10" si="1">IF(OR(ISBLANK(B7),ISBLANK(C7)),0,B7*C7)</f>
        <v>31250</v>
      </c>
      <c r="E7" s="11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8.0" customHeight="1">
      <c r="A8" s="13" t="s">
        <v>7</v>
      </c>
      <c r="B8" s="14">
        <v>430.0</v>
      </c>
      <c r="C8" s="15">
        <v>100.0</v>
      </c>
      <c r="D8" s="16">
        <f t="shared" si="1"/>
        <v>43000</v>
      </c>
      <c r="E8" s="11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8.0" customHeight="1">
      <c r="A9" s="13" t="s">
        <v>8</v>
      </c>
      <c r="B9" s="14">
        <v>210.0</v>
      </c>
      <c r="C9" s="15">
        <v>65.0</v>
      </c>
      <c r="D9" s="16">
        <f t="shared" si="1"/>
        <v>13650</v>
      </c>
      <c r="E9" s="11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8.0" customHeight="1">
      <c r="A10" s="13" t="s">
        <v>9</v>
      </c>
      <c r="B10" s="14">
        <v>540.0</v>
      </c>
      <c r="C10" s="15">
        <v>25.0</v>
      </c>
      <c r="D10" s="16">
        <f t="shared" si="1"/>
        <v>13500</v>
      </c>
      <c r="E10" s="11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6.75" customHeight="1">
      <c r="A11" s="13"/>
      <c r="B11" s="17"/>
      <c r="C11" s="16"/>
      <c r="D11" s="16"/>
      <c r="E11" s="11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9.5" customHeight="1">
      <c r="A12" s="18" t="s">
        <v>10</v>
      </c>
      <c r="B12" s="19"/>
      <c r="C12" s="20"/>
      <c r="D12" s="21">
        <f>SUM(D7:D10)</f>
        <v>101400</v>
      </c>
      <c r="E12" s="19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6.7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9.5" customHeight="1">
      <c r="A14" s="9" t="s">
        <v>11</v>
      </c>
      <c r="B14" s="9"/>
      <c r="C14" s="9"/>
      <c r="D14" s="9"/>
      <c r="E14" s="9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ht="30.0" customHeight="1">
      <c r="A15" s="11"/>
      <c r="B15" s="12" t="s">
        <v>12</v>
      </c>
      <c r="C15" s="11"/>
      <c r="D15" s="12" t="s">
        <v>13</v>
      </c>
      <c r="E15" s="11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8.0" customHeight="1">
      <c r="A16" s="13" t="str">
        <f t="shared" ref="A16:A19" si="2">A7</f>
        <v>Product 1</v>
      </c>
      <c r="B16" s="22">
        <v>0.3</v>
      </c>
      <c r="C16" s="11"/>
      <c r="D16" s="16">
        <f t="shared" ref="D16:D19" si="3">IF(ISBLANK(B16),0,D7*B16)</f>
        <v>9375</v>
      </c>
      <c r="E16" s="11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8.0" customHeight="1">
      <c r="A17" s="13" t="str">
        <f t="shared" si="2"/>
        <v>Product 2</v>
      </c>
      <c r="B17" s="22">
        <v>0.25</v>
      </c>
      <c r="C17" s="11"/>
      <c r="D17" s="16">
        <f t="shared" si="3"/>
        <v>10750</v>
      </c>
      <c r="E17" s="11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8.0" customHeight="1">
      <c r="A18" s="13" t="str">
        <f t="shared" si="2"/>
        <v>Product 3</v>
      </c>
      <c r="B18" s="22">
        <v>0.25</v>
      </c>
      <c r="C18" s="11"/>
      <c r="D18" s="16">
        <f t="shared" si="3"/>
        <v>3412.5</v>
      </c>
      <c r="E18" s="11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8.0" customHeight="1">
      <c r="A19" s="13" t="str">
        <f t="shared" si="2"/>
        <v>Product 4</v>
      </c>
      <c r="B19" s="22">
        <v>0.3</v>
      </c>
      <c r="C19" s="11"/>
      <c r="D19" s="16">
        <f t="shared" si="3"/>
        <v>4050</v>
      </c>
      <c r="E19" s="11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6.75" customHeight="1">
      <c r="A20" s="13"/>
      <c r="B20" s="23"/>
      <c r="C20" s="11"/>
      <c r="D20" s="16"/>
      <c r="E20" s="11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9.5" customHeight="1">
      <c r="A21" s="18" t="s">
        <v>14</v>
      </c>
      <c r="B21" s="19"/>
      <c r="C21" s="19"/>
      <c r="D21" s="21">
        <f>SUM(D16:D19)</f>
        <v>27587.5</v>
      </c>
      <c r="E21" s="19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6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9.5" customHeight="1">
      <c r="A23" s="9" t="s">
        <v>15</v>
      </c>
      <c r="B23" s="24"/>
      <c r="C23" s="9"/>
      <c r="D23" s="9"/>
      <c r="E23" s="9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6.75" customHeight="1">
      <c r="A24" s="25"/>
      <c r="B24" s="26"/>
      <c r="C24" s="25"/>
      <c r="D24" s="25"/>
      <c r="E24" s="25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18.0" customHeight="1">
      <c r="A25" s="13" t="s">
        <v>16</v>
      </c>
      <c r="B25" s="22">
        <v>0.15</v>
      </c>
      <c r="C25" s="11"/>
      <c r="D25" s="11"/>
      <c r="E25" s="11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6.75" customHeight="1">
      <c r="A26" s="13"/>
      <c r="B26" s="23"/>
      <c r="C26" s="11"/>
      <c r="D26" s="11"/>
      <c r="E26" s="11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6.75" customHeight="1">
      <c r="A27" s="6"/>
      <c r="B27" s="27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9.5" customHeight="1">
      <c r="A28" s="9" t="s">
        <v>17</v>
      </c>
      <c r="B28" s="28"/>
      <c r="C28" s="9"/>
      <c r="D28" s="9"/>
      <c r="E28" s="9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6.75" customHeight="1">
      <c r="A29" s="25"/>
      <c r="B29" s="29"/>
      <c r="C29" s="25"/>
      <c r="D29" s="25"/>
      <c r="E29" s="25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8.0" customHeight="1">
      <c r="A30" s="13" t="s">
        <v>18</v>
      </c>
      <c r="B30" s="30">
        <v>5.0</v>
      </c>
      <c r="C30" s="11"/>
      <c r="D30" s="11"/>
      <c r="E30" s="11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6.75" customHeight="1">
      <c r="A31" s="13"/>
      <c r="B31" s="31"/>
      <c r="C31" s="11"/>
      <c r="D31" s="11"/>
      <c r="E31" s="11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6.75" customHeight="1">
      <c r="A32" s="6"/>
      <c r="B32" s="32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9.5" customHeight="1">
      <c r="A33" s="9" t="s">
        <v>19</v>
      </c>
      <c r="B33" s="33"/>
      <c r="C33" s="9"/>
      <c r="D33" s="9"/>
      <c r="E33" s="9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6.75" customHeight="1">
      <c r="A34" s="25"/>
      <c r="B34" s="34"/>
      <c r="C34" s="25"/>
      <c r="D34" s="25"/>
      <c r="E34" s="25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8.0" customHeight="1">
      <c r="A35" s="13" t="s">
        <v>20</v>
      </c>
      <c r="B35" s="22">
        <v>0.3</v>
      </c>
      <c r="C35" s="11"/>
      <c r="D35" s="11"/>
      <c r="E35" s="11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6.75" customHeight="1">
      <c r="A36" s="13"/>
      <c r="B36" s="23"/>
      <c r="C36" s="11"/>
      <c r="D36" s="11"/>
      <c r="E36" s="11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6.75" customHeight="1">
      <c r="A37" s="6"/>
      <c r="B37" s="3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9.5" customHeight="1">
      <c r="A38" s="9" t="s">
        <v>21</v>
      </c>
      <c r="B38" s="33"/>
      <c r="C38" s="9"/>
      <c r="D38" s="9"/>
      <c r="E38" s="9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6.75" customHeight="1">
      <c r="A39" s="25"/>
      <c r="B39" s="34"/>
      <c r="C39" s="25"/>
      <c r="D39" s="25"/>
      <c r="E39" s="25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18.0" customHeight="1">
      <c r="A40" s="13" t="s">
        <v>22</v>
      </c>
      <c r="B40" s="22">
        <v>0.02</v>
      </c>
      <c r="C40" s="11"/>
      <c r="D40" s="11"/>
      <c r="E40" s="11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6.75" customHeight="1">
      <c r="A41" s="13"/>
      <c r="B41" s="23"/>
      <c r="C41" s="11"/>
      <c r="D41" s="11"/>
      <c r="E41" s="11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6.75" customHeight="1">
      <c r="A42" s="6"/>
      <c r="B42" s="3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9.5" customHeight="1">
      <c r="A43" s="9" t="s">
        <v>23</v>
      </c>
      <c r="B43" s="33"/>
      <c r="C43" s="9"/>
      <c r="D43" s="9"/>
      <c r="E43" s="9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6.75" customHeight="1">
      <c r="A44" s="25"/>
      <c r="B44" s="34"/>
      <c r="C44" s="25"/>
      <c r="D44" s="25"/>
      <c r="E44" s="25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18.0" customHeight="1">
      <c r="A45" s="13" t="s">
        <v>24</v>
      </c>
      <c r="B45" s="22">
        <v>0.02</v>
      </c>
      <c r="C45" s="11"/>
      <c r="D45" s="11"/>
      <c r="E45" s="11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6.75" customHeight="1">
      <c r="A46" s="13"/>
      <c r="B46" s="23"/>
      <c r="C46" s="11"/>
      <c r="D46" s="11"/>
      <c r="E46" s="11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6.75" customHeight="1">
      <c r="A47" s="6"/>
      <c r="B47" s="35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9.5" customHeight="1">
      <c r="A48" s="9" t="s">
        <v>25</v>
      </c>
      <c r="B48" s="36"/>
      <c r="C48" s="9"/>
      <c r="D48" s="9"/>
      <c r="E48" s="9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6.75" customHeight="1">
      <c r="A49" s="25"/>
      <c r="B49" s="37"/>
      <c r="C49" s="25"/>
      <c r="D49" s="25"/>
      <c r="E49" s="25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18.0" customHeight="1">
      <c r="A50" s="12" t="s">
        <v>26</v>
      </c>
      <c r="B50" s="38">
        <v>50000.0</v>
      </c>
      <c r="C50" s="11"/>
      <c r="D50" s="11"/>
      <c r="E50" s="11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8.0" customHeight="1">
      <c r="A51" s="13" t="s">
        <v>27</v>
      </c>
      <c r="B51" s="39">
        <v>0.05</v>
      </c>
      <c r="C51" s="11"/>
      <c r="D51" s="11"/>
      <c r="E51" s="11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8.0" customHeight="1">
      <c r="A52" s="13" t="s">
        <v>28</v>
      </c>
      <c r="B52" s="40">
        <v>60.0</v>
      </c>
      <c r="C52" s="11"/>
      <c r="D52" s="11"/>
      <c r="E52" s="11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8.0" customHeight="1">
      <c r="A53" s="13" t="s">
        <v>29</v>
      </c>
      <c r="B53" s="41">
        <f>(1+'Supuestos del modelo'!B51)^(1/12)-1</f>
        <v>0.004074123784</v>
      </c>
      <c r="C53" s="11"/>
      <c r="D53" s="11"/>
      <c r="E53" s="11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8.0" customHeight="1">
      <c r="A54" s="13" t="s">
        <v>30</v>
      </c>
      <c r="B54" s="42">
        <f>IF(ISBLANK(B52),0,-PMT('Supuestos del modelo'!B53,'Supuestos del modelo'!B52,'Supuestos del modelo'!B50))</f>
        <v>941.0199185</v>
      </c>
      <c r="C54" s="11"/>
      <c r="D54" s="11"/>
      <c r="E54" s="11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8.0" customHeight="1">
      <c r="A55" s="13" t="s">
        <v>31</v>
      </c>
      <c r="B55" s="42">
        <f>IF(ISBLANK(B52),0,B52*B54)</f>
        <v>56461.19511</v>
      </c>
      <c r="C55" s="11"/>
      <c r="D55" s="11"/>
      <c r="E55" s="11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6.75" customHeight="1">
      <c r="A56" s="11"/>
      <c r="B56" s="11"/>
      <c r="C56" s="11"/>
      <c r="D56" s="11"/>
      <c r="E56" s="11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8.0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8.0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2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2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2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2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2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2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2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2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2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2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2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2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2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2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2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2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2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2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2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2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2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2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2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2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2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2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2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2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2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2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2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2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2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2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2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2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2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2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2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2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2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2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2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2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2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2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2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2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2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2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2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2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2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2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2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2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2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2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2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2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2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2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2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2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2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2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2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2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2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2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2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2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2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2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2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2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2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2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2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2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2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2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2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2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2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2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2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2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2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2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2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2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2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2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2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2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2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2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2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2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2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2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2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2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2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2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2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2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2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2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2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2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2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2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2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2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2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2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2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2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2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2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2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2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2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2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2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2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2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2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2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2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2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2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2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2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2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2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2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2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2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2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2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2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2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2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2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2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2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2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2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2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2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2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2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2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2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2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2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2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2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2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2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2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2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2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2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2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2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2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2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2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2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2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2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2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2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2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2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2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2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2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2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2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2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2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2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2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2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2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2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2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2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2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2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2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2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2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2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2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2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2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2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2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2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2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2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2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2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2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2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2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2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2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2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2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2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2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2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2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2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2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2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2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2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2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2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2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2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2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2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2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2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2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2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2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2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2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2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2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2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2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2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2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2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2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2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2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2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2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2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2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2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2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2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2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2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2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2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2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2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2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2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2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2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2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2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2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2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2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2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2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2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2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2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2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2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2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2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2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2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2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2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2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2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2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2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2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2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2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2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2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2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2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2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2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2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2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2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2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2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2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2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2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2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2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2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2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2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2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2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2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2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2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2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2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2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2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2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2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2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2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2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2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2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2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2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2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2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2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2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2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2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2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2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2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2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2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2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2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2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2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2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2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2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2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2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2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2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2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2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2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2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2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2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2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2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2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2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2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2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2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2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2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2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2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2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2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2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2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2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2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2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2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2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2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2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2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2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2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2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2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2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2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2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2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2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2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2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2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2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2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2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2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2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2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2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2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2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2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2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2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2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2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2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2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2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2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2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2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2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2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2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2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2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2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2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2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2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2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2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2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2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2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2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2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2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2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2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2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2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2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2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2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2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2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2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2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2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2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2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2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2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2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2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2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2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2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2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2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2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2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2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2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2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2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2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2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2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2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2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2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2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2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2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2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2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2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2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2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2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2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2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2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2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2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2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2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2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2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2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2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2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2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2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2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2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2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2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2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2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2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2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2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2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2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2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2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2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2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2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2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2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2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2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2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2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2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2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2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2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2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2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2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2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2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2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2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2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2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2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2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2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2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2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2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2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2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2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2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2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2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2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2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2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2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2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2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2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2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2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2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2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2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2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2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2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2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2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2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2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2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2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2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2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2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2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2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2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2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2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2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2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2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2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2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2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2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2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2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2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2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2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2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2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2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2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2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2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2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2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2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2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2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2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2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2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2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2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2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2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2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2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2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2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2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2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2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2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2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2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2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2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2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2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2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2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2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2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2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2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2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2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2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2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2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2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2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2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2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2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2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2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2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2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2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2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2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2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2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2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2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2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2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2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2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2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2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2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2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2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2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2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2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2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2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2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2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2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2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2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2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2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2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2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2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2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2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2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2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2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2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2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2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2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2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2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2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2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2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2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2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2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2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2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2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2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2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2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2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2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2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2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2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2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2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2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2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2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2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2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2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2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2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2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2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2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2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2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2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2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2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2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2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2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2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2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2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2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2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2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2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2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2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2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2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2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2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2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2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2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2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2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2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2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2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2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2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2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2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2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2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2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2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2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2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2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2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2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2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2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2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2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2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2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2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2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2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2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2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2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2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2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2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2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2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2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2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2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2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2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2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2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2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2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2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2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2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2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2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2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2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2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2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2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2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2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2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2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2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2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2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2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2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2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2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2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2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2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2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2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2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2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2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2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2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2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2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2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2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2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2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2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2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2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2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2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2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2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2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2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2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2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2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2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2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2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2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2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2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2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2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2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2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2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2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2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2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2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2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2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2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2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2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2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2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2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2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2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2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2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2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2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2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2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2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2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2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2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2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2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2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2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2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2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2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2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2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2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2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2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2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2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2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2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2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2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2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2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2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2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2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2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2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2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2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2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2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2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2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2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2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2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2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2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2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2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2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2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2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2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2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2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2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2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2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2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2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2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2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2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2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2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2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2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2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2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2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2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2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2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2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2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2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2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2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2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2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2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2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2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2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2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2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2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2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2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2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2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2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2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2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2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2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2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2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2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2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2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2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2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2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printOptions/>
  <pageMargins bottom="0.1968503937007874" footer="0.0" header="0.0" left="0.1968503937007874" right="0.1968503937007874" top="0.1968503937007874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35.13"/>
    <col customWidth="1" min="2" max="6" width="12.75"/>
    <col customWidth="1" min="7" max="7" width="3.75"/>
    <col customWidth="1" min="8" max="8" width="9.13"/>
    <col customWidth="1" min="9" max="9" width="10.25"/>
    <col customWidth="1" min="10" max="10" width="9.13"/>
    <col customWidth="1" min="11" max="26" width="8.75"/>
  </cols>
  <sheetData>
    <row r="1" ht="34.5" customHeight="1">
      <c r="A1" s="43" t="s">
        <v>32</v>
      </c>
      <c r="B1" s="44"/>
      <c r="C1" s="44"/>
      <c r="D1" s="44"/>
      <c r="E1" s="44"/>
      <c r="F1" s="44"/>
      <c r="G1" s="44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8.0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8.0" customHeight="1">
      <c r="A3" s="45" t="s">
        <v>1</v>
      </c>
      <c r="B3" s="4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8.0" customHeight="1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9.5" customHeight="1">
      <c r="A5" s="47" t="s">
        <v>33</v>
      </c>
      <c r="B5" s="47"/>
      <c r="C5" s="47"/>
      <c r="D5" s="47"/>
      <c r="E5" s="47"/>
      <c r="F5" s="47"/>
      <c r="G5" s="48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8.0" customHeight="1">
      <c r="A6" s="49"/>
      <c r="B6" s="50" t="s">
        <v>34</v>
      </c>
      <c r="C6" s="50" t="s">
        <v>35</v>
      </c>
      <c r="D6" s="50" t="s">
        <v>36</v>
      </c>
      <c r="E6" s="50" t="s">
        <v>37</v>
      </c>
      <c r="F6" s="50" t="s">
        <v>38</v>
      </c>
      <c r="G6" s="51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8.0" customHeight="1">
      <c r="A7" s="52" t="s">
        <v>39</v>
      </c>
      <c r="B7" s="53">
        <f>IF(ISBLANK('Supuestos del modelo'!$B$45),0,(COLUMN(B7)-COLUMN($B$7))*'Supuestos del modelo'!$B$45)</f>
        <v>0</v>
      </c>
      <c r="C7" s="53">
        <f>IF(ISBLANK('Supuestos del modelo'!$B$45),0,(COLUMN(C7)-COLUMN($B$7))*'Supuestos del modelo'!$B$45)</f>
        <v>0.02</v>
      </c>
      <c r="D7" s="53">
        <f>IF(ISBLANK('Supuestos del modelo'!$B$45),0,(COLUMN(D7)-COLUMN($B$7))*'Supuestos del modelo'!$B$45)</f>
        <v>0.04</v>
      </c>
      <c r="E7" s="53">
        <f>IF(ISBLANK('Supuestos del modelo'!$B$45),0,(COLUMN(E7)-COLUMN($B$7))*'Supuestos del modelo'!$B$45)</f>
        <v>0.06</v>
      </c>
      <c r="F7" s="53">
        <f>IF(ISBLANK('Supuestos del modelo'!$B$45),0,(COLUMN(F7)-COLUMN($B$7))*'Supuestos del modelo'!$B$45)</f>
        <v>0.08</v>
      </c>
      <c r="G7" s="52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8.0" customHeight="1">
      <c r="A8" s="52" t="s">
        <v>40</v>
      </c>
      <c r="B8" s="53">
        <f>IF(ISBLANK('Supuestos del modelo'!$B$40),0,(COLUMN(B8)-COLUMN($B$8))*'Supuestos del modelo'!$B$40)</f>
        <v>0</v>
      </c>
      <c r="C8" s="53">
        <f>IF(ISBLANK('Supuestos del modelo'!$B$40),0,(COLUMN(C8)-COLUMN($B$8))*'Supuestos del modelo'!$B$40)</f>
        <v>0.02</v>
      </c>
      <c r="D8" s="53">
        <f>IF(ISBLANK('Supuestos del modelo'!$B$40),0,(COLUMN(D8)-COLUMN($B$8))*'Supuestos del modelo'!$B$40)</f>
        <v>0.04</v>
      </c>
      <c r="E8" s="53">
        <f>IF(ISBLANK('Supuestos del modelo'!$B$40),0,(COLUMN(E8)-COLUMN($B$8))*'Supuestos del modelo'!$B$40)</f>
        <v>0.06</v>
      </c>
      <c r="F8" s="53">
        <f>IF(ISBLANK('Supuestos del modelo'!$B$40),0,(COLUMN(F8)-COLUMN($B$8))*'Supuestos del modelo'!$B$40)</f>
        <v>0.08</v>
      </c>
      <c r="G8" s="52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6.75" customHeight="1">
      <c r="A9" s="52"/>
      <c r="B9" s="53"/>
      <c r="C9" s="53"/>
      <c r="D9" s="53"/>
      <c r="E9" s="53"/>
      <c r="F9" s="53"/>
      <c r="G9" s="52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8.0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9.5" customHeight="1">
      <c r="A11" s="9" t="s">
        <v>41</v>
      </c>
      <c r="B11" s="54"/>
      <c r="C11" s="54"/>
      <c r="D11" s="54"/>
      <c r="E11" s="54"/>
      <c r="F11" s="54"/>
      <c r="G11" s="54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8.0" customHeight="1">
      <c r="A12" s="11"/>
      <c r="B12" s="55" t="s">
        <v>34</v>
      </c>
      <c r="C12" s="55" t="s">
        <v>35</v>
      </c>
      <c r="D12" s="55" t="s">
        <v>36</v>
      </c>
      <c r="E12" s="55" t="s">
        <v>37</v>
      </c>
      <c r="F12" s="55" t="s">
        <v>38</v>
      </c>
      <c r="G12" s="11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8.0" customHeight="1">
      <c r="A13" s="56" t="s">
        <v>42</v>
      </c>
      <c r="B13" s="57"/>
      <c r="C13" s="57"/>
      <c r="D13" s="57"/>
      <c r="E13" s="57"/>
      <c r="F13" s="57"/>
      <c r="G13" s="58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6.75" customHeight="1">
      <c r="A14" s="59"/>
      <c r="B14" s="60"/>
      <c r="C14" s="60"/>
      <c r="D14" s="60"/>
      <c r="E14" s="60"/>
      <c r="F14" s="60"/>
      <c r="G14" s="11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8.0" customHeight="1">
      <c r="A15" s="13" t="str">
        <f>'Supuestos del modelo'!A7</f>
        <v>Product 1</v>
      </c>
      <c r="B15" s="61">
        <f>'Supuestos del modelo'!D7</f>
        <v>31250</v>
      </c>
      <c r="C15" s="61">
        <f t="shared" ref="C15:C18" si="1">B15*(1+$C$7)</f>
        <v>31875</v>
      </c>
      <c r="D15" s="61">
        <f t="shared" ref="D15:D18" si="2">C15*(1+$D$7)</f>
        <v>33150</v>
      </c>
      <c r="E15" s="61">
        <f t="shared" ref="E15:E18" si="3">D15*(1+$E$7)</f>
        <v>35139</v>
      </c>
      <c r="F15" s="61">
        <f t="shared" ref="F15:F18" si="4">E15*(1+$F$7)</f>
        <v>37950.12</v>
      </c>
      <c r="G15" s="11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8.0" customHeight="1">
      <c r="A16" s="13" t="str">
        <f>'Supuestos del modelo'!A8</f>
        <v>Product 2</v>
      </c>
      <c r="B16" s="61">
        <f>'Supuestos del modelo'!D8</f>
        <v>43000</v>
      </c>
      <c r="C16" s="61">
        <f t="shared" si="1"/>
        <v>43860</v>
      </c>
      <c r="D16" s="61">
        <f t="shared" si="2"/>
        <v>45614.4</v>
      </c>
      <c r="E16" s="61">
        <f t="shared" si="3"/>
        <v>48351.264</v>
      </c>
      <c r="F16" s="61">
        <f t="shared" si="4"/>
        <v>52219.36512</v>
      </c>
      <c r="G16" s="11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8.0" customHeight="1">
      <c r="A17" s="13" t="str">
        <f>'Supuestos del modelo'!A9</f>
        <v>Product 3</v>
      </c>
      <c r="B17" s="61">
        <f>'Supuestos del modelo'!D9</f>
        <v>13650</v>
      </c>
      <c r="C17" s="61">
        <f t="shared" si="1"/>
        <v>13923</v>
      </c>
      <c r="D17" s="61">
        <f t="shared" si="2"/>
        <v>14479.92</v>
      </c>
      <c r="E17" s="61">
        <f t="shared" si="3"/>
        <v>15348.7152</v>
      </c>
      <c r="F17" s="61">
        <f t="shared" si="4"/>
        <v>16576.61242</v>
      </c>
      <c r="G17" s="11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8.0" customHeight="1">
      <c r="A18" s="13" t="str">
        <f>'Supuestos del modelo'!A10</f>
        <v>Product 4</v>
      </c>
      <c r="B18" s="61">
        <f>'Supuestos del modelo'!D10</f>
        <v>13500</v>
      </c>
      <c r="C18" s="61">
        <f t="shared" si="1"/>
        <v>13770</v>
      </c>
      <c r="D18" s="61">
        <f t="shared" si="2"/>
        <v>14320.8</v>
      </c>
      <c r="E18" s="61">
        <f t="shared" si="3"/>
        <v>15180.048</v>
      </c>
      <c r="F18" s="61">
        <f t="shared" si="4"/>
        <v>16394.45184</v>
      </c>
      <c r="G18" s="11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6.75" customHeight="1">
      <c r="A19" s="11"/>
      <c r="B19" s="61"/>
      <c r="C19" s="61"/>
      <c r="D19" s="61"/>
      <c r="E19" s="61"/>
      <c r="F19" s="61"/>
      <c r="G19" s="11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8.0" customHeight="1">
      <c r="A20" s="56" t="s">
        <v>43</v>
      </c>
      <c r="B20" s="62">
        <f t="shared" ref="B20:F20" si="5">SUM(B15:B18)</f>
        <v>101400</v>
      </c>
      <c r="C20" s="62">
        <f t="shared" si="5"/>
        <v>103428</v>
      </c>
      <c r="D20" s="62">
        <f t="shared" si="5"/>
        <v>107565.12</v>
      </c>
      <c r="E20" s="62">
        <f t="shared" si="5"/>
        <v>114019.0272</v>
      </c>
      <c r="F20" s="62">
        <f t="shared" si="5"/>
        <v>123140.5494</v>
      </c>
      <c r="G20" s="58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8.0" customHeight="1">
      <c r="A21" s="6"/>
      <c r="B21" s="63"/>
      <c r="C21" s="63"/>
      <c r="D21" s="63"/>
      <c r="E21" s="63"/>
      <c r="F21" s="63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8.0" customHeight="1">
      <c r="A22" s="56" t="s">
        <v>44</v>
      </c>
      <c r="B22" s="64"/>
      <c r="C22" s="64"/>
      <c r="D22" s="64"/>
      <c r="E22" s="64"/>
      <c r="F22" s="64"/>
      <c r="G22" s="58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6.75" customHeight="1">
      <c r="A23" s="59"/>
      <c r="B23" s="65"/>
      <c r="C23" s="65"/>
      <c r="D23" s="65"/>
      <c r="E23" s="65"/>
      <c r="F23" s="65"/>
      <c r="G23" s="11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8.0" customHeight="1">
      <c r="A24" s="13" t="str">
        <f>'Supuestos del modelo'!A16</f>
        <v>Product 1</v>
      </c>
      <c r="B24" s="66">
        <f>'Supuestos del modelo'!D16</f>
        <v>9375</v>
      </c>
      <c r="C24" s="61">
        <f t="shared" ref="C24:C27" si="6">B24*(1+$C$8)</f>
        <v>9562.5</v>
      </c>
      <c r="D24" s="61">
        <f t="shared" ref="D24:D27" si="7">C24*(1+$D$8)</f>
        <v>9945</v>
      </c>
      <c r="E24" s="61">
        <f t="shared" ref="E24:E27" si="8">D24*(1+$E$8)</f>
        <v>10541.7</v>
      </c>
      <c r="F24" s="61">
        <f t="shared" ref="F24:F27" si="9">E24*(1+$F$8)</f>
        <v>11385.036</v>
      </c>
      <c r="G24" s="11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8.0" customHeight="1">
      <c r="A25" s="13" t="str">
        <f>'Supuestos del modelo'!A17</f>
        <v>Product 2</v>
      </c>
      <c r="B25" s="66">
        <f>'Supuestos del modelo'!D17</f>
        <v>10750</v>
      </c>
      <c r="C25" s="61">
        <f t="shared" si="6"/>
        <v>10965</v>
      </c>
      <c r="D25" s="61">
        <f t="shared" si="7"/>
        <v>11403.6</v>
      </c>
      <c r="E25" s="61">
        <f t="shared" si="8"/>
        <v>12087.816</v>
      </c>
      <c r="F25" s="61">
        <f t="shared" si="9"/>
        <v>13054.84128</v>
      </c>
      <c r="G25" s="11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8.0" customHeight="1">
      <c r="A26" s="13" t="str">
        <f>'Supuestos del modelo'!A18</f>
        <v>Product 3</v>
      </c>
      <c r="B26" s="66">
        <f>'Supuestos del modelo'!D18</f>
        <v>3412.5</v>
      </c>
      <c r="C26" s="61">
        <f t="shared" si="6"/>
        <v>3480.75</v>
      </c>
      <c r="D26" s="61">
        <f t="shared" si="7"/>
        <v>3619.98</v>
      </c>
      <c r="E26" s="61">
        <f t="shared" si="8"/>
        <v>3837.1788</v>
      </c>
      <c r="F26" s="61">
        <f t="shared" si="9"/>
        <v>4144.153104</v>
      </c>
      <c r="G26" s="11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8.0" customHeight="1">
      <c r="A27" s="13" t="str">
        <f>'Supuestos del modelo'!A19</f>
        <v>Product 4</v>
      </c>
      <c r="B27" s="66">
        <f>'Supuestos del modelo'!D19</f>
        <v>4050</v>
      </c>
      <c r="C27" s="61">
        <f t="shared" si="6"/>
        <v>4131</v>
      </c>
      <c r="D27" s="61">
        <f t="shared" si="7"/>
        <v>4296.24</v>
      </c>
      <c r="E27" s="61">
        <f t="shared" si="8"/>
        <v>4554.0144</v>
      </c>
      <c r="F27" s="61">
        <f t="shared" si="9"/>
        <v>4918.335552</v>
      </c>
      <c r="G27" s="11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6.75" customHeight="1">
      <c r="A28" s="11"/>
      <c r="B28" s="66"/>
      <c r="C28" s="61"/>
      <c r="D28" s="61"/>
      <c r="E28" s="61"/>
      <c r="F28" s="61"/>
      <c r="G28" s="11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8.0" customHeight="1">
      <c r="A29" s="56" t="s">
        <v>45</v>
      </c>
      <c r="B29" s="62">
        <f>'Supuestos del modelo'!D21</f>
        <v>27587.5</v>
      </c>
      <c r="C29" s="62">
        <f>B29*(1+$C$8)</f>
        <v>28139.25</v>
      </c>
      <c r="D29" s="62">
        <f>C29*(1+$D$8)</f>
        <v>29264.82</v>
      </c>
      <c r="E29" s="62">
        <f>D29*(1+$E$8)</f>
        <v>31020.7092</v>
      </c>
      <c r="F29" s="62">
        <f>E29*(1+$F$8)</f>
        <v>33502.36594</v>
      </c>
      <c r="G29" s="58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8.0" customHeight="1">
      <c r="A30" s="6"/>
      <c r="B30" s="63"/>
      <c r="C30" s="63"/>
      <c r="D30" s="63"/>
      <c r="E30" s="63"/>
      <c r="F30" s="63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8.0" customHeight="1">
      <c r="A31" s="67" t="s">
        <v>46</v>
      </c>
      <c r="B31" s="68">
        <f t="shared" ref="B31:F31" si="10">B20-B29</f>
        <v>73812.5</v>
      </c>
      <c r="C31" s="68">
        <f t="shared" si="10"/>
        <v>75288.75</v>
      </c>
      <c r="D31" s="68">
        <f t="shared" si="10"/>
        <v>78300.3</v>
      </c>
      <c r="E31" s="68">
        <f t="shared" si="10"/>
        <v>82998.318</v>
      </c>
      <c r="F31" s="68">
        <f t="shared" si="10"/>
        <v>89638.18344</v>
      </c>
      <c r="G31" s="69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8.0" customHeight="1">
      <c r="A32" s="6"/>
      <c r="B32" s="63"/>
      <c r="C32" s="63"/>
      <c r="D32" s="63"/>
      <c r="E32" s="63"/>
      <c r="F32" s="63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8.0" customHeight="1">
      <c r="A33" s="56" t="s">
        <v>47</v>
      </c>
      <c r="B33" s="64"/>
      <c r="C33" s="64"/>
      <c r="D33" s="64"/>
      <c r="E33" s="64"/>
      <c r="F33" s="64"/>
      <c r="G33" s="58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6.75" customHeight="1">
      <c r="A34" s="59"/>
      <c r="B34" s="65"/>
      <c r="C34" s="65"/>
      <c r="D34" s="65"/>
      <c r="E34" s="65"/>
      <c r="F34" s="65"/>
      <c r="G34" s="11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8.0" customHeight="1">
      <c r="A35" s="13" t="s">
        <v>48</v>
      </c>
      <c r="B35" s="70">
        <v>0.0</v>
      </c>
      <c r="C35" s="70">
        <v>0.0</v>
      </c>
      <c r="D35" s="70">
        <v>0.0</v>
      </c>
      <c r="E35" s="70">
        <v>0.0</v>
      </c>
      <c r="F35" s="70">
        <v>0.0</v>
      </c>
      <c r="G35" s="11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8.0" customHeight="1">
      <c r="A36" s="13" t="s">
        <v>49</v>
      </c>
      <c r="B36" s="70">
        <v>0.0</v>
      </c>
      <c r="C36" s="70">
        <v>0.0</v>
      </c>
      <c r="D36" s="70">
        <v>0.0</v>
      </c>
      <c r="E36" s="70">
        <v>0.0</v>
      </c>
      <c r="F36" s="70">
        <v>0.0</v>
      </c>
      <c r="G36" s="11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8.0" customHeight="1">
      <c r="A37" s="13" t="s">
        <v>50</v>
      </c>
      <c r="B37" s="70">
        <v>0.0</v>
      </c>
      <c r="C37" s="70">
        <v>0.0</v>
      </c>
      <c r="D37" s="70">
        <v>1000.0</v>
      </c>
      <c r="E37" s="70">
        <v>0.0</v>
      </c>
      <c r="F37" s="70">
        <v>0.0</v>
      </c>
      <c r="G37" s="11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8.0" customHeight="1">
      <c r="A38" s="13" t="s">
        <v>51</v>
      </c>
      <c r="B38" s="70">
        <v>0.0</v>
      </c>
      <c r="C38" s="70">
        <v>0.0</v>
      </c>
      <c r="D38" s="70">
        <v>0.0</v>
      </c>
      <c r="E38" s="70">
        <v>0.0</v>
      </c>
      <c r="F38" s="70">
        <v>0.0</v>
      </c>
      <c r="G38" s="11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6.75" customHeight="1">
      <c r="A39" s="11"/>
      <c r="B39" s="65"/>
      <c r="C39" s="65"/>
      <c r="D39" s="65"/>
      <c r="E39" s="65"/>
      <c r="F39" s="65"/>
      <c r="G39" s="11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8.0" customHeight="1">
      <c r="A40" s="56" t="s">
        <v>52</v>
      </c>
      <c r="B40" s="62">
        <f t="shared" ref="B40:F40" si="11">SUM(B35:B38)</f>
        <v>0</v>
      </c>
      <c r="C40" s="62">
        <f t="shared" si="11"/>
        <v>0</v>
      </c>
      <c r="D40" s="62">
        <f t="shared" si="11"/>
        <v>1000</v>
      </c>
      <c r="E40" s="62">
        <f t="shared" si="11"/>
        <v>0</v>
      </c>
      <c r="F40" s="62">
        <f t="shared" si="11"/>
        <v>0</v>
      </c>
      <c r="G40" s="58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8.0" customHeight="1">
      <c r="A41" s="6"/>
      <c r="B41" s="63"/>
      <c r="C41" s="63"/>
      <c r="D41" s="63"/>
      <c r="E41" s="63"/>
      <c r="F41" s="63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9.5" customHeight="1">
      <c r="A42" s="71" t="s">
        <v>53</v>
      </c>
      <c r="B42" s="72">
        <f t="shared" ref="B42:F42" si="12">B31+B40</f>
        <v>73812.5</v>
      </c>
      <c r="C42" s="72">
        <f t="shared" si="12"/>
        <v>75288.75</v>
      </c>
      <c r="D42" s="72">
        <f t="shared" si="12"/>
        <v>79300.3</v>
      </c>
      <c r="E42" s="72">
        <f t="shared" si="12"/>
        <v>82998.318</v>
      </c>
      <c r="F42" s="72">
        <f t="shared" si="12"/>
        <v>89638.18344</v>
      </c>
      <c r="G42" s="19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8.0" customHeight="1">
      <c r="A43" s="6"/>
      <c r="B43" s="63"/>
      <c r="C43" s="63"/>
      <c r="D43" s="63"/>
      <c r="E43" s="63"/>
      <c r="F43" s="63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9.5" customHeight="1">
      <c r="A44" s="9" t="s">
        <v>54</v>
      </c>
      <c r="B44" s="73"/>
      <c r="C44" s="73"/>
      <c r="D44" s="73"/>
      <c r="E44" s="73"/>
      <c r="F44" s="73"/>
      <c r="G44" s="54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8.0" customHeight="1">
      <c r="A45" s="6"/>
      <c r="B45" s="63"/>
      <c r="C45" s="63"/>
      <c r="D45" s="63"/>
      <c r="E45" s="63"/>
      <c r="F45" s="63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8.0" customHeight="1">
      <c r="A46" s="56" t="s">
        <v>55</v>
      </c>
      <c r="B46" s="64"/>
      <c r="C46" s="64"/>
      <c r="D46" s="64"/>
      <c r="E46" s="64"/>
      <c r="F46" s="64"/>
      <c r="G46" s="58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6.75" customHeight="1">
      <c r="A47" s="59"/>
      <c r="B47" s="65"/>
      <c r="C47" s="65"/>
      <c r="D47" s="65"/>
      <c r="E47" s="65"/>
      <c r="F47" s="65"/>
      <c r="G47" s="11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8.0" customHeight="1">
      <c r="A48" s="13" t="s">
        <v>56</v>
      </c>
      <c r="B48" s="70">
        <v>15000.0</v>
      </c>
      <c r="C48" s="61">
        <f t="shared" ref="C48:F48" si="13">B48*(1+C$8)</f>
        <v>15300</v>
      </c>
      <c r="D48" s="61">
        <f t="shared" si="13"/>
        <v>15912</v>
      </c>
      <c r="E48" s="61">
        <f t="shared" si="13"/>
        <v>16866.72</v>
      </c>
      <c r="F48" s="61">
        <f t="shared" si="13"/>
        <v>18216.0576</v>
      </c>
      <c r="G48" s="11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8.0" customHeight="1">
      <c r="A49" s="13" t="s">
        <v>57</v>
      </c>
      <c r="B49" s="61">
        <f>SUM('Balance general'!B20,'Balance general'!B22,'Balance general'!B23)/'Supuestos del modelo'!$B$30</f>
        <v>6000</v>
      </c>
      <c r="C49" s="61">
        <f>SUM('Balance general'!C20,'Balance general'!C21,'Balance general'!C22)/'Supuestos del modelo'!$B$30*(1+C$8)</f>
        <v>6120</v>
      </c>
      <c r="D49" s="61">
        <f>SUM('Balance general'!D20,'Balance general'!D21,'Balance general'!D22)/'Supuestos del modelo'!$B$30*(1+D$8)</f>
        <v>6240</v>
      </c>
      <c r="E49" s="61">
        <f>SUM('Balance general'!E20,'Balance general'!E21,'Balance general'!E22)/'Supuestos del modelo'!$B$30*(1+E$8)</f>
        <v>6360</v>
      </c>
      <c r="F49" s="61">
        <f>SUM('Balance general'!F20,'Balance general'!F21,'Balance general'!F22)/'Supuestos del modelo'!$B$30*(1+F$8)</f>
        <v>6480</v>
      </c>
      <c r="G49" s="11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8.0" customHeight="1">
      <c r="A50" s="13" t="s">
        <v>58</v>
      </c>
      <c r="B50" s="70">
        <v>7500.0</v>
      </c>
      <c r="C50" s="61">
        <f t="shared" ref="C50:F50" si="14">B50*(1+C$8)</f>
        <v>7650</v>
      </c>
      <c r="D50" s="61">
        <f t="shared" si="14"/>
        <v>7956</v>
      </c>
      <c r="E50" s="61">
        <f t="shared" si="14"/>
        <v>8433.36</v>
      </c>
      <c r="F50" s="61">
        <f t="shared" si="14"/>
        <v>9108.0288</v>
      </c>
      <c r="G50" s="11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8.0" customHeight="1">
      <c r="A51" s="13" t="s">
        <v>59</v>
      </c>
      <c r="B51" s="70">
        <v>21000.0</v>
      </c>
      <c r="C51" s="61">
        <f t="shared" ref="C51:F51" si="15">B51*(1+C$8)</f>
        <v>21420</v>
      </c>
      <c r="D51" s="61">
        <f t="shared" si="15"/>
        <v>22276.8</v>
      </c>
      <c r="E51" s="61">
        <f t="shared" si="15"/>
        <v>23613.408</v>
      </c>
      <c r="F51" s="61">
        <f t="shared" si="15"/>
        <v>25502.48064</v>
      </c>
      <c r="G51" s="11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8.0" customHeight="1">
      <c r="A52" s="13" t="s">
        <v>60</v>
      </c>
      <c r="B52" s="70">
        <v>2500.0</v>
      </c>
      <c r="C52" s="61">
        <f t="shared" ref="C52:F52" si="16">B52*(1+C$8)</f>
        <v>2550</v>
      </c>
      <c r="D52" s="61">
        <f t="shared" si="16"/>
        <v>2652</v>
      </c>
      <c r="E52" s="61">
        <f t="shared" si="16"/>
        <v>2811.12</v>
      </c>
      <c r="F52" s="61">
        <f t="shared" si="16"/>
        <v>3036.0096</v>
      </c>
      <c r="G52" s="11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8.0" customHeight="1">
      <c r="A53" s="13" t="s">
        <v>61</v>
      </c>
      <c r="B53" s="61">
        <f>'Balance general'!B23*'Supuestos del modelo'!$B$25</f>
        <v>1500</v>
      </c>
      <c r="C53" s="61">
        <f>('Balance general'!C23*'Supuestos del modelo'!$B$25)*(1+C$8)</f>
        <v>1530</v>
      </c>
      <c r="D53" s="61">
        <f>('Balance general'!D23*'Supuestos del modelo'!$B$25)*(1+D$8)</f>
        <v>1560</v>
      </c>
      <c r="E53" s="61">
        <f>('Balance general'!E23*'Supuestos del modelo'!$B$25)*(1+E$8)</f>
        <v>1590</v>
      </c>
      <c r="F53" s="61">
        <f>('Balance general'!F23*'Supuestos del modelo'!$B$25)*(1+F$8)</f>
        <v>1620</v>
      </c>
      <c r="G53" s="11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8.0" customHeight="1">
      <c r="A54" s="13" t="s">
        <v>62</v>
      </c>
      <c r="B54" s="70">
        <v>5000.0</v>
      </c>
      <c r="C54" s="61">
        <f t="shared" ref="C54:F54" si="17">B54*(1+C$8)</f>
        <v>5100</v>
      </c>
      <c r="D54" s="61">
        <f t="shared" si="17"/>
        <v>5304</v>
      </c>
      <c r="E54" s="61">
        <f t="shared" si="17"/>
        <v>5622.24</v>
      </c>
      <c r="F54" s="61">
        <f t="shared" si="17"/>
        <v>6072.0192</v>
      </c>
      <c r="G54" s="11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8.0" customHeight="1">
      <c r="A55" s="13" t="s">
        <v>63</v>
      </c>
      <c r="B55" s="70">
        <v>300.0</v>
      </c>
      <c r="C55" s="61">
        <f t="shared" ref="C55:F55" si="18">B55*(1+C$8)</f>
        <v>306</v>
      </c>
      <c r="D55" s="61">
        <f t="shared" si="18"/>
        <v>318.24</v>
      </c>
      <c r="E55" s="61">
        <f t="shared" si="18"/>
        <v>337.3344</v>
      </c>
      <c r="F55" s="61">
        <f t="shared" si="18"/>
        <v>364.321152</v>
      </c>
      <c r="G55" s="11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8.0" customHeight="1">
      <c r="A56" s="13" t="s">
        <v>64</v>
      </c>
      <c r="B56" s="61">
        <f>SUM('Calculadora del préstamo'!E9:E20)</f>
        <v>2243.499115</v>
      </c>
      <c r="C56" s="61">
        <f>SUM('Calculadora del préstamo'!E21:E32)</f>
        <v>1791.06212</v>
      </c>
      <c r="D56" s="61">
        <f>SUM('Calculadora del préstamo'!E33:E44)</f>
        <v>1316.003275</v>
      </c>
      <c r="E56" s="61">
        <f>SUM('Calculadora del préstamo'!E45:E56)</f>
        <v>817.1914876</v>
      </c>
      <c r="F56" s="61">
        <f>SUM('Calculadora del préstamo'!E57:E68)</f>
        <v>293.4391109</v>
      </c>
      <c r="G56" s="11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8.0" customHeight="1">
      <c r="A57" s="13" t="s">
        <v>65</v>
      </c>
      <c r="B57" s="70">
        <v>1000.0</v>
      </c>
      <c r="C57" s="61">
        <f t="shared" ref="C57:F57" si="19">B57*(1+C$8)</f>
        <v>1020</v>
      </c>
      <c r="D57" s="61">
        <f t="shared" si="19"/>
        <v>1060.8</v>
      </c>
      <c r="E57" s="61">
        <f t="shared" si="19"/>
        <v>1124.448</v>
      </c>
      <c r="F57" s="61">
        <f t="shared" si="19"/>
        <v>1214.40384</v>
      </c>
      <c r="G57" s="11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6.75" customHeight="1">
      <c r="A58" s="11"/>
      <c r="B58" s="65"/>
      <c r="C58" s="65"/>
      <c r="D58" s="65"/>
      <c r="E58" s="65"/>
      <c r="F58" s="65"/>
      <c r="G58" s="11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8.0" customHeight="1">
      <c r="A59" s="56" t="s">
        <v>66</v>
      </c>
      <c r="B59" s="62">
        <f t="shared" ref="B59:F59" si="20">SUM(B48:B57)</f>
        <v>62043.49912</v>
      </c>
      <c r="C59" s="62">
        <f t="shared" si="20"/>
        <v>62787.06212</v>
      </c>
      <c r="D59" s="62">
        <f t="shared" si="20"/>
        <v>64595.84327</v>
      </c>
      <c r="E59" s="62">
        <f t="shared" si="20"/>
        <v>67575.82189</v>
      </c>
      <c r="F59" s="62">
        <f t="shared" si="20"/>
        <v>71906.75994</v>
      </c>
      <c r="G59" s="58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8.0" customHeight="1">
      <c r="A60" s="6"/>
      <c r="B60" s="63"/>
      <c r="C60" s="63"/>
      <c r="D60" s="63"/>
      <c r="E60" s="63"/>
      <c r="F60" s="63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8.0" customHeight="1">
      <c r="A61" s="56" t="s">
        <v>67</v>
      </c>
      <c r="B61" s="64"/>
      <c r="C61" s="64"/>
      <c r="D61" s="64"/>
      <c r="E61" s="64"/>
      <c r="F61" s="64"/>
      <c r="G61" s="58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6.75" customHeight="1">
      <c r="A62" s="59"/>
      <c r="B62" s="65"/>
      <c r="C62" s="65"/>
      <c r="D62" s="65"/>
      <c r="E62" s="65"/>
      <c r="F62" s="65"/>
      <c r="G62" s="11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8.0" customHeight="1">
      <c r="A63" s="13" t="s">
        <v>68</v>
      </c>
      <c r="B63" s="70">
        <v>0.0</v>
      </c>
      <c r="C63" s="70">
        <v>0.0</v>
      </c>
      <c r="D63" s="70"/>
      <c r="E63" s="70">
        <v>0.0</v>
      </c>
      <c r="F63" s="70">
        <v>0.0</v>
      </c>
      <c r="G63" s="11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8.0" customHeight="1">
      <c r="A64" s="13" t="s">
        <v>69</v>
      </c>
      <c r="B64" s="70">
        <v>0.0</v>
      </c>
      <c r="C64" s="70">
        <v>0.0</v>
      </c>
      <c r="D64" s="70">
        <v>0.0</v>
      </c>
      <c r="E64" s="70">
        <v>0.0</v>
      </c>
      <c r="F64" s="70">
        <v>0.0</v>
      </c>
      <c r="G64" s="11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6.75" customHeight="1">
      <c r="A65" s="11"/>
      <c r="B65" s="65"/>
      <c r="C65" s="65"/>
      <c r="D65" s="65"/>
      <c r="E65" s="65"/>
      <c r="F65" s="65"/>
      <c r="G65" s="11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8.0" customHeight="1">
      <c r="A66" s="56" t="s">
        <v>70</v>
      </c>
      <c r="B66" s="62">
        <f t="shared" ref="B66:F66" si="21">SUM(B63:B64)</f>
        <v>0</v>
      </c>
      <c r="C66" s="62">
        <f t="shared" si="21"/>
        <v>0</v>
      </c>
      <c r="D66" s="62">
        <f t="shared" si="21"/>
        <v>0</v>
      </c>
      <c r="E66" s="62">
        <f t="shared" si="21"/>
        <v>0</v>
      </c>
      <c r="F66" s="62">
        <f t="shared" si="21"/>
        <v>0</v>
      </c>
      <c r="G66" s="58"/>
      <c r="H66" s="6"/>
      <c r="I66" s="6"/>
      <c r="J66" s="7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8.0" customHeight="1">
      <c r="A67" s="6"/>
      <c r="B67" s="63"/>
      <c r="C67" s="63"/>
      <c r="D67" s="63"/>
      <c r="E67" s="63"/>
      <c r="F67" s="63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9.5" customHeight="1">
      <c r="A68" s="71" t="s">
        <v>71</v>
      </c>
      <c r="B68" s="72">
        <f t="shared" ref="B68:F68" si="22">B59+B66</f>
        <v>62043.49912</v>
      </c>
      <c r="C68" s="72">
        <f t="shared" si="22"/>
        <v>62787.06212</v>
      </c>
      <c r="D68" s="72">
        <f t="shared" si="22"/>
        <v>64595.84327</v>
      </c>
      <c r="E68" s="72">
        <f t="shared" si="22"/>
        <v>67575.82189</v>
      </c>
      <c r="F68" s="72">
        <f t="shared" si="22"/>
        <v>71906.75994</v>
      </c>
      <c r="G68" s="19"/>
      <c r="H68" s="6"/>
      <c r="I68" s="75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8.0" customHeight="1">
      <c r="A69" s="6"/>
      <c r="B69" s="63"/>
      <c r="C69" s="63"/>
      <c r="D69" s="63"/>
      <c r="E69" s="63"/>
      <c r="F69" s="63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9.5" customHeight="1">
      <c r="A70" s="9" t="s">
        <v>72</v>
      </c>
      <c r="B70" s="73"/>
      <c r="C70" s="73"/>
      <c r="D70" s="73"/>
      <c r="E70" s="73"/>
      <c r="F70" s="73"/>
      <c r="G70" s="54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6.75" customHeight="1">
      <c r="A71" s="11"/>
      <c r="B71" s="65"/>
      <c r="C71" s="65"/>
      <c r="D71" s="65"/>
      <c r="E71" s="65"/>
      <c r="F71" s="65"/>
      <c r="G71" s="11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8.0" customHeight="1">
      <c r="A72" s="13" t="s">
        <v>73</v>
      </c>
      <c r="B72" s="61">
        <f>IF(ISBLANK('Supuestos del modelo'!$B$35),0,'Supuestos del modelo'!$B$35*(B42-B68))</f>
        <v>3530.700265</v>
      </c>
      <c r="C72" s="61">
        <f>IF(ISBLANK('Supuestos del modelo'!$B$35),0,'Supuestos del modelo'!$B$35*(C42-C68))</f>
        <v>3750.506364</v>
      </c>
      <c r="D72" s="61">
        <f>IF(ISBLANK('Supuestos del modelo'!$B$35),0,'Supuestos del modelo'!$B$35*(D42-D68))</f>
        <v>4411.337018</v>
      </c>
      <c r="E72" s="61">
        <f>IF(ISBLANK('Supuestos del modelo'!$B$35),0,'Supuestos del modelo'!$B$35*(E42-E68))</f>
        <v>4626.748834</v>
      </c>
      <c r="F72" s="61">
        <f>IF(ISBLANK('Supuestos del modelo'!$B$35),0,'Supuestos del modelo'!$B$35*(F42-F68))</f>
        <v>5319.427049</v>
      </c>
      <c r="G72" s="11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8.0" customHeight="1">
      <c r="A73" s="13" t="s">
        <v>74</v>
      </c>
      <c r="B73" s="70">
        <v>0.0</v>
      </c>
      <c r="C73" s="70">
        <v>0.0</v>
      </c>
      <c r="D73" s="70">
        <v>0.0</v>
      </c>
      <c r="E73" s="70">
        <v>0.0</v>
      </c>
      <c r="F73" s="70">
        <v>0.0</v>
      </c>
      <c r="G73" s="11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6.75" customHeight="1">
      <c r="A74" s="11"/>
      <c r="B74" s="65"/>
      <c r="C74" s="65"/>
      <c r="D74" s="65"/>
      <c r="E74" s="65"/>
      <c r="F74" s="65"/>
      <c r="G74" s="11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9.5" customHeight="1">
      <c r="A75" s="71" t="s">
        <v>75</v>
      </c>
      <c r="B75" s="72">
        <f t="shared" ref="B75:F75" si="23">SUM(B72:B73)</f>
        <v>3530.700265</v>
      </c>
      <c r="C75" s="72">
        <f t="shared" si="23"/>
        <v>3750.506364</v>
      </c>
      <c r="D75" s="72">
        <f t="shared" si="23"/>
        <v>4411.337018</v>
      </c>
      <c r="E75" s="72">
        <f t="shared" si="23"/>
        <v>4626.748834</v>
      </c>
      <c r="F75" s="72">
        <f t="shared" si="23"/>
        <v>5319.427049</v>
      </c>
      <c r="G75" s="19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8.0" customHeight="1">
      <c r="A76" s="6"/>
      <c r="B76" s="63"/>
      <c r="C76" s="63"/>
      <c r="D76" s="63"/>
      <c r="E76" s="63"/>
      <c r="F76" s="63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9.5" customHeight="1">
      <c r="A77" s="9" t="s">
        <v>76</v>
      </c>
      <c r="B77" s="76">
        <f t="shared" ref="B77:F77" si="24">B42-B68-B75</f>
        <v>8238.300619</v>
      </c>
      <c r="C77" s="76">
        <f t="shared" si="24"/>
        <v>8751.181516</v>
      </c>
      <c r="D77" s="76">
        <f t="shared" si="24"/>
        <v>10293.11971</v>
      </c>
      <c r="E77" s="76">
        <f t="shared" si="24"/>
        <v>10795.74728</v>
      </c>
      <c r="F77" s="76">
        <f t="shared" si="24"/>
        <v>12411.99645</v>
      </c>
      <c r="G77" s="54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8.0" customHeight="1">
      <c r="A78" s="6"/>
      <c r="B78" s="63"/>
      <c r="C78" s="63"/>
      <c r="D78" s="63"/>
      <c r="E78" s="63"/>
      <c r="F78" s="63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8.0" customHeight="1">
      <c r="A79" s="6"/>
      <c r="B79" s="63"/>
      <c r="C79" s="63"/>
      <c r="D79" s="63"/>
      <c r="E79" s="63"/>
      <c r="F79" s="63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8.0" customHeight="1">
      <c r="A80" s="6"/>
      <c r="B80" s="5"/>
      <c r="C80" s="5"/>
      <c r="D80" s="5"/>
      <c r="E80" s="5"/>
      <c r="F80" s="5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8.0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8.0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8.0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8.0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8.0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8.0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8.0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8.0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8.0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8.0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8.0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8.0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8.0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8.0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8.0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8.0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8.0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8.0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8.0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8.0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8.0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8.0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8.0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8.0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8.0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8.0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8.0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8.0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8.0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8.0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8.0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8.0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8.0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8.0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8.0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8.0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8.0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8.0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8.0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8.0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8.0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8.0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8.0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8.0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8.0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8.0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8.0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8.0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8.0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8.0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8.0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8.0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8.0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8.0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8.0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8.0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8.0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8.0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8.0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8.0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8.0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8.0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8.0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8.0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8.0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8.0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8.0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8.0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8.0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8.0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8.0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8.0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8.0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8.0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8.0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8.0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8.0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8.0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8.0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8.0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8.0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8.0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8.0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8.0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8.0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8.0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8.0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8.0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8.0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8.0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8.0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8.0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8.0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8.0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8.0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8.0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8.0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8.0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8.0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8.0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8.0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8.0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8.0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8.0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8.0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8.0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8.0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8.0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8.0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8.0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8.0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8.0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8.0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8.0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8.0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8.0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8.0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8.0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8.0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8.0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8.0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8.0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8.0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8.0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8.0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8.0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8.0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8.0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8.0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8.0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8.0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8.0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8.0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8.0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8.0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8.0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8.0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8.0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8.0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8.0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8.0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8.0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8.0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8.0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8.0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8.0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8.0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8.0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8.0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8.0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8.0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8.0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8.0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8.0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8.0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8.0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8.0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8.0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8.0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8.0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8.0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8.0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8.0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8.0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8.0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8.0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8.0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8.0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8.0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8.0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8.0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8.0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8.0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8.0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8.0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8.0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8.0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8.0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8.0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8.0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8.0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8.0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8.0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8.0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8.0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8.0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8.0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8.0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8.0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8.0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8.0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8.0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8.0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8.0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8.0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8.0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8.0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8.0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8.0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8.0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8.0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8.0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8.0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8.0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8.0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8.0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8.0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8.0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8.0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8.0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8.0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8.0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8.0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8.0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8.0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8.0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8.0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8.0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8.0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8.0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8.0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8.0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8.0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8.0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8.0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8.0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8.0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8.0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8.0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8.0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8.0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8.0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8.0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8.0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8.0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8.0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8.0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8.0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8.0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8.0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8.0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8.0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8.0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8.0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8.0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8.0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8.0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8.0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8.0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8.0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8.0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8.0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8.0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8.0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8.0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8.0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8.0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8.0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8.0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8.0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8.0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8.0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8.0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8.0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8.0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8.0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8.0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8.0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8.0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8.0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8.0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8.0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8.0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8.0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8.0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8.0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8.0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8.0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8.0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8.0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8.0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8.0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8.0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8.0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8.0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8.0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8.0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8.0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8.0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8.0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8.0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8.0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8.0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8.0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8.0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8.0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8.0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8.0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8.0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8.0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8.0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8.0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8.0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8.0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8.0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8.0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8.0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8.0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8.0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8.0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8.0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8.0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8.0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8.0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8.0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8.0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8.0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8.0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8.0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8.0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8.0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8.0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8.0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8.0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8.0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8.0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8.0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8.0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8.0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8.0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8.0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8.0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8.0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8.0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8.0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8.0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8.0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8.0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8.0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8.0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8.0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8.0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8.0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8.0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8.0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8.0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8.0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8.0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8.0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8.0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8.0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8.0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8.0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8.0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8.0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8.0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8.0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8.0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8.0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8.0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8.0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8.0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8.0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8.0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8.0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8.0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8.0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8.0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8.0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8.0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8.0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8.0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8.0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8.0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8.0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8.0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8.0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8.0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8.0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8.0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8.0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8.0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8.0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8.0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8.0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8.0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8.0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8.0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8.0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8.0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8.0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8.0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8.0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8.0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8.0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8.0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8.0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8.0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8.0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8.0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8.0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8.0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8.0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8.0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8.0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8.0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8.0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8.0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8.0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8.0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8.0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8.0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8.0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8.0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8.0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8.0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8.0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8.0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8.0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8.0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8.0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8.0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8.0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8.0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8.0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8.0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8.0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8.0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8.0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8.0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8.0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8.0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8.0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8.0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8.0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8.0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8.0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8.0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8.0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8.0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8.0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8.0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8.0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8.0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8.0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8.0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8.0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8.0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8.0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8.0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8.0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8.0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8.0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8.0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8.0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8.0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8.0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8.0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8.0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8.0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8.0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8.0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8.0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8.0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8.0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8.0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8.0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8.0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8.0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8.0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8.0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8.0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8.0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8.0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8.0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8.0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8.0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8.0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8.0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8.0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8.0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8.0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8.0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8.0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8.0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8.0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8.0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8.0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8.0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8.0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8.0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8.0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8.0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8.0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8.0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8.0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8.0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8.0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8.0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8.0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8.0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8.0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8.0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8.0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8.0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8.0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8.0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8.0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8.0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8.0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8.0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8.0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8.0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8.0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8.0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8.0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8.0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8.0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8.0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8.0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8.0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8.0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8.0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8.0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8.0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8.0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8.0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8.0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8.0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8.0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8.0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8.0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8.0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8.0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8.0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8.0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8.0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8.0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8.0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8.0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8.0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8.0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8.0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8.0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8.0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8.0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8.0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8.0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8.0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8.0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8.0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8.0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8.0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8.0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8.0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8.0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8.0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8.0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8.0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8.0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8.0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8.0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8.0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8.0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8.0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8.0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8.0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8.0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8.0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8.0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8.0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8.0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8.0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8.0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8.0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8.0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8.0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8.0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8.0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8.0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8.0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8.0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8.0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8.0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8.0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8.0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8.0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8.0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8.0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8.0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8.0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8.0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8.0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8.0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8.0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8.0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8.0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8.0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8.0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8.0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8.0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8.0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8.0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8.0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8.0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8.0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8.0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8.0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8.0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8.0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8.0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8.0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8.0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8.0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8.0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8.0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8.0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8.0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8.0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8.0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8.0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8.0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8.0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8.0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8.0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8.0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8.0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8.0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8.0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8.0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8.0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8.0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8.0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8.0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8.0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8.0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8.0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8.0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8.0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8.0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8.0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8.0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8.0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8.0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8.0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8.0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8.0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8.0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8.0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8.0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8.0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8.0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8.0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8.0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8.0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8.0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8.0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8.0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8.0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8.0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8.0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8.0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8.0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8.0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8.0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8.0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8.0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8.0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8.0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8.0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8.0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8.0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8.0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8.0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8.0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8.0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8.0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8.0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8.0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8.0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8.0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8.0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8.0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8.0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8.0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8.0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8.0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8.0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8.0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8.0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8.0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8.0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8.0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8.0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8.0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8.0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8.0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8.0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8.0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8.0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8.0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8.0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8.0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8.0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8.0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8.0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8.0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8.0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8.0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8.0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8.0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8.0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8.0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8.0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8.0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8.0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8.0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8.0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8.0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8.0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8.0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8.0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8.0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8.0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8.0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8.0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8.0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8.0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8.0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8.0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8.0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8.0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8.0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8.0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8.0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8.0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8.0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8.0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8.0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8.0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8.0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8.0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8.0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8.0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8.0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8.0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8.0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8.0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8.0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8.0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8.0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8.0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8.0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8.0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8.0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8.0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8.0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8.0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8.0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8.0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8.0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8.0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8.0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8.0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8.0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8.0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8.0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8.0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8.0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8.0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8.0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8.0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8.0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8.0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8.0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8.0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8.0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8.0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8.0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8.0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8.0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8.0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8.0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8.0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8.0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8.0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8.0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8.0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8.0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8.0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8.0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8.0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8.0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8.0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8.0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8.0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8.0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8.0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8.0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8.0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8.0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8.0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8.0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8.0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8.0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8.0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8.0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8.0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8.0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8.0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8.0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8.0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8.0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8.0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8.0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8.0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8.0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8.0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8.0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8.0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8.0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8.0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8.0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8.0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8.0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8.0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8.0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8.0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8.0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8.0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8.0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8.0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8.0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8.0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8.0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8.0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8.0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8.0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8.0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8.0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8.0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8.0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8.0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8.0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8.0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8.0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8.0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8.0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8.0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8.0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8.0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8.0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8.0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8.0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8.0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8.0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8.0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8.0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8.0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8.0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8.0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8.0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8.0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8.0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8.0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8.0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8.0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8.0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8.0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8.0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8.0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8.0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8.0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8.0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8.0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8.0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8.0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8.0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8.0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8.0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8.0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8.0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8.0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8.0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8.0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8.0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8.0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8.0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8.0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8.0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8.0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8.0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8.0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8.0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8.0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8.0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8.0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8.0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8.0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8.0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8.0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8.0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8.0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8.0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8.0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8.0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8.0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8.0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8.0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8.0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8.0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8.0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8.0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8.0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8.0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8.0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8.0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8.0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8.0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8.0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1">
    <mergeCell ref="A3:B3"/>
  </mergeCells>
  <printOptions/>
  <pageMargins bottom="0.1968503937007874" footer="0.0" header="0.0" left="0.1968503937007874" right="0.1968503937007874" top="0.1968503937007874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39.63"/>
    <col customWidth="1" min="2" max="7" width="11.75"/>
    <col customWidth="1" min="8" max="8" width="4.0"/>
    <col customWidth="1" min="9" max="26" width="8.75"/>
  </cols>
  <sheetData>
    <row r="1" ht="34.5" customHeight="1">
      <c r="A1" s="43" t="s">
        <v>77</v>
      </c>
      <c r="B1" s="43"/>
      <c r="C1" s="43"/>
      <c r="D1" s="43"/>
      <c r="E1" s="43"/>
      <c r="F1" s="43"/>
      <c r="G1" s="43"/>
      <c r="H1" s="43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8.0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8.0" customHeight="1">
      <c r="A3" s="45" t="s">
        <v>1</v>
      </c>
      <c r="B3" s="4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8.0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9.5" customHeight="1">
      <c r="A5" s="9" t="s">
        <v>78</v>
      </c>
      <c r="B5" s="77"/>
      <c r="C5" s="78"/>
      <c r="D5" s="78"/>
      <c r="E5" s="78"/>
      <c r="F5" s="78"/>
      <c r="G5" s="78"/>
      <c r="H5" s="54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6.7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9.5" customHeight="1">
      <c r="A7" s="56" t="s">
        <v>79</v>
      </c>
      <c r="B7" s="64" t="s">
        <v>80</v>
      </c>
      <c r="C7" s="79" t="s">
        <v>34</v>
      </c>
      <c r="D7" s="79" t="s">
        <v>35</v>
      </c>
      <c r="E7" s="79" t="s">
        <v>36</v>
      </c>
      <c r="F7" s="79" t="s">
        <v>37</v>
      </c>
      <c r="G7" s="79" t="s">
        <v>38</v>
      </c>
      <c r="H7" s="58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6.75" customHeight="1">
      <c r="A8" s="11"/>
      <c r="B8" s="11"/>
      <c r="C8" s="11"/>
      <c r="D8" s="11"/>
      <c r="E8" s="11"/>
      <c r="F8" s="11"/>
      <c r="G8" s="11"/>
      <c r="H8" s="11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8.0" customHeight="1">
      <c r="A9" s="13" t="s">
        <v>81</v>
      </c>
      <c r="B9" s="70">
        <v>50000.0</v>
      </c>
      <c r="C9" s="61">
        <f>'Flujo de caja'!B41</f>
        <v>155189.5607</v>
      </c>
      <c r="D9" s="61">
        <f>'Flujo de caja'!C41</f>
        <v>110559.5653</v>
      </c>
      <c r="E9" s="61">
        <f>'Flujo de caja'!D41</f>
        <v>141116.4493</v>
      </c>
      <c r="F9" s="61">
        <f>'Flujo de caja'!E41</f>
        <v>197797.149</v>
      </c>
      <c r="G9" s="61">
        <f>'Flujo de caja'!F41</f>
        <v>130690.3456</v>
      </c>
      <c r="H9" s="11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8.0" customHeight="1">
      <c r="A10" s="13" t="s">
        <v>82</v>
      </c>
      <c r="B10" s="70">
        <v>3000.0</v>
      </c>
      <c r="C10" s="61">
        <f t="shared" ref="C10:G10" si="1">B10</f>
        <v>3000</v>
      </c>
      <c r="D10" s="61">
        <f t="shared" si="1"/>
        <v>3000</v>
      </c>
      <c r="E10" s="61">
        <f t="shared" si="1"/>
        <v>3000</v>
      </c>
      <c r="F10" s="61">
        <f t="shared" si="1"/>
        <v>3000</v>
      </c>
      <c r="G10" s="61">
        <f t="shared" si="1"/>
        <v>3000</v>
      </c>
      <c r="H10" s="11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8.0" customHeight="1">
      <c r="A11" s="13" t="s">
        <v>83</v>
      </c>
      <c r="B11" s="70">
        <v>25000.0</v>
      </c>
      <c r="C11" s="61">
        <f t="shared" ref="C11:G11" si="2">B11</f>
        <v>25000</v>
      </c>
      <c r="D11" s="61">
        <f t="shared" si="2"/>
        <v>25000</v>
      </c>
      <c r="E11" s="61">
        <f t="shared" si="2"/>
        <v>25000</v>
      </c>
      <c r="F11" s="61">
        <f t="shared" si="2"/>
        <v>25000</v>
      </c>
      <c r="G11" s="61">
        <f t="shared" si="2"/>
        <v>25000</v>
      </c>
      <c r="H11" s="11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8.0" customHeight="1">
      <c r="A12" s="13" t="s">
        <v>84</v>
      </c>
      <c r="B12" s="70">
        <v>0.0</v>
      </c>
      <c r="C12" s="61">
        <f t="shared" ref="C12:G12" si="3">B12</f>
        <v>0</v>
      </c>
      <c r="D12" s="61">
        <f t="shared" si="3"/>
        <v>0</v>
      </c>
      <c r="E12" s="61">
        <f t="shared" si="3"/>
        <v>0</v>
      </c>
      <c r="F12" s="61">
        <f t="shared" si="3"/>
        <v>0</v>
      </c>
      <c r="G12" s="61">
        <f t="shared" si="3"/>
        <v>0</v>
      </c>
      <c r="H12" s="11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8.0" customHeight="1">
      <c r="A13" s="13" t="s">
        <v>85</v>
      </c>
      <c r="B13" s="70">
        <v>0.0</v>
      </c>
      <c r="C13" s="61">
        <f t="shared" ref="C13:G13" si="4">B13</f>
        <v>0</v>
      </c>
      <c r="D13" s="61">
        <f t="shared" si="4"/>
        <v>0</v>
      </c>
      <c r="E13" s="61">
        <f t="shared" si="4"/>
        <v>0</v>
      </c>
      <c r="F13" s="61">
        <f t="shared" si="4"/>
        <v>0</v>
      </c>
      <c r="G13" s="61">
        <f t="shared" si="4"/>
        <v>0</v>
      </c>
      <c r="H13" s="11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8.0" customHeight="1">
      <c r="A14" s="13" t="s">
        <v>86</v>
      </c>
      <c r="B14" s="70">
        <v>5000.0</v>
      </c>
      <c r="C14" s="61">
        <f t="shared" ref="C14:G14" si="5">+B14</f>
        <v>5000</v>
      </c>
      <c r="D14" s="61">
        <f t="shared" si="5"/>
        <v>5000</v>
      </c>
      <c r="E14" s="61">
        <f t="shared" si="5"/>
        <v>5000</v>
      </c>
      <c r="F14" s="61">
        <f t="shared" si="5"/>
        <v>5000</v>
      </c>
      <c r="G14" s="61">
        <f t="shared" si="5"/>
        <v>5000</v>
      </c>
      <c r="H14" s="11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6.75" customHeight="1">
      <c r="A15" s="11"/>
      <c r="B15" s="65"/>
      <c r="C15" s="65"/>
      <c r="D15" s="65"/>
      <c r="E15" s="65"/>
      <c r="F15" s="65"/>
      <c r="G15" s="65"/>
      <c r="H15" s="11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9.5" customHeight="1">
      <c r="A16" s="56" t="s">
        <v>87</v>
      </c>
      <c r="B16" s="62">
        <f t="shared" ref="B16:G16" si="6">SUM(B9:B14)</f>
        <v>83000</v>
      </c>
      <c r="C16" s="62">
        <f t="shared" si="6"/>
        <v>188189.5607</v>
      </c>
      <c r="D16" s="62">
        <f t="shared" si="6"/>
        <v>143559.5653</v>
      </c>
      <c r="E16" s="62">
        <f t="shared" si="6"/>
        <v>174116.4493</v>
      </c>
      <c r="F16" s="62">
        <f t="shared" si="6"/>
        <v>230797.149</v>
      </c>
      <c r="G16" s="62">
        <f t="shared" si="6"/>
        <v>163690.3456</v>
      </c>
      <c r="H16" s="58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9.5" customHeight="1">
      <c r="A17" s="6"/>
      <c r="B17" s="63"/>
      <c r="C17" s="63"/>
      <c r="D17" s="63"/>
      <c r="E17" s="63"/>
      <c r="F17" s="63"/>
      <c r="G17" s="63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9.5" customHeight="1">
      <c r="A18" s="56" t="s">
        <v>88</v>
      </c>
      <c r="B18" s="64" t="s">
        <v>80</v>
      </c>
      <c r="C18" s="79" t="s">
        <v>34</v>
      </c>
      <c r="D18" s="79" t="s">
        <v>35</v>
      </c>
      <c r="E18" s="79" t="s">
        <v>36</v>
      </c>
      <c r="F18" s="79" t="s">
        <v>37</v>
      </c>
      <c r="G18" s="79" t="s">
        <v>38</v>
      </c>
      <c r="H18" s="58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6.75" customHeight="1">
      <c r="A19" s="11"/>
      <c r="B19" s="65"/>
      <c r="C19" s="65"/>
      <c r="D19" s="65"/>
      <c r="E19" s="65"/>
      <c r="F19" s="65"/>
      <c r="G19" s="65"/>
      <c r="H19" s="11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8.0" customHeight="1">
      <c r="A20" s="13" t="s">
        <v>89</v>
      </c>
      <c r="B20" s="70">
        <v>20000.0</v>
      </c>
      <c r="C20" s="61">
        <f t="shared" ref="C20:G20" si="7">B20</f>
        <v>20000</v>
      </c>
      <c r="D20" s="61">
        <f t="shared" si="7"/>
        <v>20000</v>
      </c>
      <c r="E20" s="61">
        <f t="shared" si="7"/>
        <v>20000</v>
      </c>
      <c r="F20" s="61">
        <f t="shared" si="7"/>
        <v>20000</v>
      </c>
      <c r="G20" s="61">
        <f t="shared" si="7"/>
        <v>20000</v>
      </c>
      <c r="H20" s="11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8.0" customHeight="1">
      <c r="A21" s="13" t="s">
        <v>90</v>
      </c>
      <c r="B21" s="70">
        <v>10000.0</v>
      </c>
      <c r="C21" s="61">
        <f t="shared" ref="C21:G21" si="8">B21</f>
        <v>10000</v>
      </c>
      <c r="D21" s="61">
        <f t="shared" si="8"/>
        <v>10000</v>
      </c>
      <c r="E21" s="61">
        <f t="shared" si="8"/>
        <v>10000</v>
      </c>
      <c r="F21" s="61">
        <f t="shared" si="8"/>
        <v>10000</v>
      </c>
      <c r="G21" s="61">
        <f t="shared" si="8"/>
        <v>10000</v>
      </c>
      <c r="H21" s="11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8.0" customHeight="1">
      <c r="A22" s="13" t="s">
        <v>91</v>
      </c>
      <c r="B22" s="70">
        <v>0.0</v>
      </c>
      <c r="C22" s="61">
        <f t="shared" ref="C22:G22" si="9">B22</f>
        <v>0</v>
      </c>
      <c r="D22" s="61">
        <f t="shared" si="9"/>
        <v>0</v>
      </c>
      <c r="E22" s="61">
        <f t="shared" si="9"/>
        <v>0</v>
      </c>
      <c r="F22" s="61">
        <f t="shared" si="9"/>
        <v>0</v>
      </c>
      <c r="G22" s="61">
        <f t="shared" si="9"/>
        <v>0</v>
      </c>
      <c r="H22" s="11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8.0" customHeight="1">
      <c r="A23" s="13" t="s">
        <v>92</v>
      </c>
      <c r="B23" s="70">
        <v>10000.0</v>
      </c>
      <c r="C23" s="61">
        <f t="shared" ref="C23:G23" si="10">B23</f>
        <v>10000</v>
      </c>
      <c r="D23" s="61">
        <f t="shared" si="10"/>
        <v>10000</v>
      </c>
      <c r="E23" s="61">
        <f t="shared" si="10"/>
        <v>10000</v>
      </c>
      <c r="F23" s="61">
        <f t="shared" si="10"/>
        <v>10000</v>
      </c>
      <c r="G23" s="61">
        <f t="shared" si="10"/>
        <v>10000</v>
      </c>
      <c r="H23" s="11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8.0" customHeight="1">
      <c r="A24" s="13" t="s">
        <v>93</v>
      </c>
      <c r="B24" s="61"/>
      <c r="C24" s="61">
        <f>B24+'Pérdidas y ganancias'!B49</f>
        <v>6000</v>
      </c>
      <c r="D24" s="61">
        <f>C24+'Pérdidas y ganancias'!C49</f>
        <v>12120</v>
      </c>
      <c r="E24" s="61">
        <f>D24+'Pérdidas y ganancias'!D49</f>
        <v>18360</v>
      </c>
      <c r="F24" s="61">
        <f>E24+'Pérdidas y ganancias'!E49</f>
        <v>24720</v>
      </c>
      <c r="G24" s="61">
        <f>F24+'Pérdidas y ganancias'!F49</f>
        <v>31200</v>
      </c>
      <c r="H24" s="11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6.75" customHeight="1">
      <c r="A25" s="11"/>
      <c r="B25" s="65"/>
      <c r="C25" s="65"/>
      <c r="D25" s="65"/>
      <c r="E25" s="65"/>
      <c r="F25" s="65"/>
      <c r="G25" s="65"/>
      <c r="H25" s="11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9.5" customHeight="1">
      <c r="A26" s="56" t="s">
        <v>94</v>
      </c>
      <c r="B26" s="62">
        <f t="shared" ref="B26:G26" si="11">SUM(B20:B23)-B24</f>
        <v>40000</v>
      </c>
      <c r="C26" s="62">
        <f t="shared" si="11"/>
        <v>34000</v>
      </c>
      <c r="D26" s="62">
        <f t="shared" si="11"/>
        <v>27880</v>
      </c>
      <c r="E26" s="62">
        <f t="shared" si="11"/>
        <v>21640</v>
      </c>
      <c r="F26" s="62">
        <f t="shared" si="11"/>
        <v>15280</v>
      </c>
      <c r="G26" s="62">
        <f t="shared" si="11"/>
        <v>8800</v>
      </c>
      <c r="H26" s="58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9.5" customHeight="1">
      <c r="A27" s="6"/>
      <c r="B27" s="63"/>
      <c r="C27" s="63"/>
      <c r="D27" s="63"/>
      <c r="E27" s="63"/>
      <c r="F27" s="63"/>
      <c r="G27" s="63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9.5" customHeight="1">
      <c r="A28" s="56" t="s">
        <v>95</v>
      </c>
      <c r="B28" s="64" t="s">
        <v>80</v>
      </c>
      <c r="C28" s="79" t="s">
        <v>34</v>
      </c>
      <c r="D28" s="79" t="s">
        <v>35</v>
      </c>
      <c r="E28" s="79" t="s">
        <v>36</v>
      </c>
      <c r="F28" s="79" t="s">
        <v>37</v>
      </c>
      <c r="G28" s="79" t="s">
        <v>38</v>
      </c>
      <c r="H28" s="58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6.75" customHeight="1">
      <c r="A29" s="11"/>
      <c r="B29" s="65"/>
      <c r="C29" s="65"/>
      <c r="D29" s="65"/>
      <c r="E29" s="65"/>
      <c r="F29" s="65"/>
      <c r="G29" s="65"/>
      <c r="H29" s="11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8.0" customHeight="1">
      <c r="A30" s="13" t="s">
        <v>96</v>
      </c>
      <c r="B30" s="70">
        <v>0.0</v>
      </c>
      <c r="C30" s="61">
        <f t="shared" ref="C30:G30" si="12">B30</f>
        <v>0</v>
      </c>
      <c r="D30" s="61">
        <f t="shared" si="12"/>
        <v>0</v>
      </c>
      <c r="E30" s="61">
        <f t="shared" si="12"/>
        <v>0</v>
      </c>
      <c r="F30" s="61">
        <f t="shared" si="12"/>
        <v>0</v>
      </c>
      <c r="G30" s="61">
        <f t="shared" si="12"/>
        <v>0</v>
      </c>
      <c r="H30" s="11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8.0" customHeight="1">
      <c r="A31" s="13" t="s">
        <v>85</v>
      </c>
      <c r="B31" s="70">
        <v>0.0</v>
      </c>
      <c r="C31" s="61">
        <f t="shared" ref="C31:G31" si="13">B31</f>
        <v>0</v>
      </c>
      <c r="D31" s="61">
        <f t="shared" si="13"/>
        <v>0</v>
      </c>
      <c r="E31" s="61">
        <f t="shared" si="13"/>
        <v>0</v>
      </c>
      <c r="F31" s="61">
        <f t="shared" si="13"/>
        <v>0</v>
      </c>
      <c r="G31" s="61">
        <f t="shared" si="13"/>
        <v>0</v>
      </c>
      <c r="H31" s="11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8.0" customHeight="1">
      <c r="A32" s="13" t="s">
        <v>97</v>
      </c>
      <c r="B32" s="70">
        <v>0.0</v>
      </c>
      <c r="C32" s="61">
        <f t="shared" ref="C32:G32" si="14">B32</f>
        <v>0</v>
      </c>
      <c r="D32" s="61">
        <f t="shared" si="14"/>
        <v>0</v>
      </c>
      <c r="E32" s="61">
        <f t="shared" si="14"/>
        <v>0</v>
      </c>
      <c r="F32" s="61">
        <f t="shared" si="14"/>
        <v>0</v>
      </c>
      <c r="G32" s="61">
        <f t="shared" si="14"/>
        <v>0</v>
      </c>
      <c r="H32" s="11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8.0" customHeight="1">
      <c r="A33" s="13" t="s">
        <v>98</v>
      </c>
      <c r="B33" s="70">
        <v>0.0</v>
      </c>
      <c r="C33" s="61">
        <f t="shared" ref="C33:G33" si="15">B33</f>
        <v>0</v>
      </c>
      <c r="D33" s="61">
        <f t="shared" si="15"/>
        <v>0</v>
      </c>
      <c r="E33" s="61">
        <f t="shared" si="15"/>
        <v>0</v>
      </c>
      <c r="F33" s="61">
        <f t="shared" si="15"/>
        <v>0</v>
      </c>
      <c r="G33" s="61">
        <f t="shared" si="15"/>
        <v>0</v>
      </c>
      <c r="H33" s="11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8.0" customHeight="1">
      <c r="A34" s="13" t="s">
        <v>99</v>
      </c>
      <c r="B34" s="70">
        <v>0.0</v>
      </c>
      <c r="C34" s="61">
        <f t="shared" ref="C34:G34" si="16">B34</f>
        <v>0</v>
      </c>
      <c r="D34" s="61">
        <f t="shared" si="16"/>
        <v>0</v>
      </c>
      <c r="E34" s="61">
        <f t="shared" si="16"/>
        <v>0</v>
      </c>
      <c r="F34" s="61">
        <f t="shared" si="16"/>
        <v>0</v>
      </c>
      <c r="G34" s="61">
        <f t="shared" si="16"/>
        <v>0</v>
      </c>
      <c r="H34" s="11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6.75" customHeight="1">
      <c r="A35" s="11"/>
      <c r="B35" s="65"/>
      <c r="C35" s="65"/>
      <c r="D35" s="65"/>
      <c r="E35" s="65"/>
      <c r="F35" s="65"/>
      <c r="G35" s="65"/>
      <c r="H35" s="11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9.5" customHeight="1">
      <c r="A36" s="56" t="s">
        <v>100</v>
      </c>
      <c r="B36" s="62">
        <f t="shared" ref="B36:G36" si="17">SUM(B30:B34)</f>
        <v>0</v>
      </c>
      <c r="C36" s="62">
        <f t="shared" si="17"/>
        <v>0</v>
      </c>
      <c r="D36" s="62">
        <f t="shared" si="17"/>
        <v>0</v>
      </c>
      <c r="E36" s="62">
        <f t="shared" si="17"/>
        <v>0</v>
      </c>
      <c r="F36" s="62">
        <f t="shared" si="17"/>
        <v>0</v>
      </c>
      <c r="G36" s="62">
        <f t="shared" si="17"/>
        <v>0</v>
      </c>
      <c r="H36" s="58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9.5" customHeight="1">
      <c r="A37" s="6"/>
      <c r="B37" s="63"/>
      <c r="C37" s="63"/>
      <c r="D37" s="63"/>
      <c r="E37" s="63"/>
      <c r="F37" s="63"/>
      <c r="G37" s="63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9.5" customHeight="1">
      <c r="A38" s="71" t="s">
        <v>101</v>
      </c>
      <c r="B38" s="72">
        <f t="shared" ref="B38:G38" si="18">B16+B26+B36</f>
        <v>123000</v>
      </c>
      <c r="C38" s="72">
        <f t="shared" si="18"/>
        <v>222189.5607</v>
      </c>
      <c r="D38" s="72">
        <f t="shared" si="18"/>
        <v>171439.5653</v>
      </c>
      <c r="E38" s="72">
        <f t="shared" si="18"/>
        <v>195756.4493</v>
      </c>
      <c r="F38" s="72">
        <f t="shared" si="18"/>
        <v>246077.149</v>
      </c>
      <c r="G38" s="72">
        <f t="shared" si="18"/>
        <v>172490.3456</v>
      </c>
      <c r="H38" s="19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8.0" customHeight="1">
      <c r="A39" s="6"/>
      <c r="B39" s="80"/>
      <c r="C39" s="80"/>
      <c r="D39" s="80"/>
      <c r="E39" s="80"/>
      <c r="F39" s="80"/>
      <c r="G39" s="80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9.5" customHeight="1">
      <c r="A40" s="9" t="s">
        <v>102</v>
      </c>
      <c r="B40" s="81"/>
      <c r="C40" s="81"/>
      <c r="D40" s="81"/>
      <c r="E40" s="81"/>
      <c r="F40" s="81"/>
      <c r="G40" s="81"/>
      <c r="H40" s="81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6.75" customHeight="1">
      <c r="A41" s="6"/>
      <c r="B41" s="63"/>
      <c r="C41" s="63"/>
      <c r="D41" s="63"/>
      <c r="E41" s="63"/>
      <c r="F41" s="63"/>
      <c r="G41" s="63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8.0" customHeight="1">
      <c r="A42" s="56" t="s">
        <v>103</v>
      </c>
      <c r="B42" s="64" t="s">
        <v>80</v>
      </c>
      <c r="C42" s="79" t="s">
        <v>34</v>
      </c>
      <c r="D42" s="79" t="s">
        <v>35</v>
      </c>
      <c r="E42" s="79" t="s">
        <v>36</v>
      </c>
      <c r="F42" s="79" t="s">
        <v>37</v>
      </c>
      <c r="G42" s="79" t="s">
        <v>38</v>
      </c>
      <c r="H42" s="58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6.75" customHeight="1">
      <c r="A43" s="11"/>
      <c r="B43" s="65"/>
      <c r="C43" s="82"/>
      <c r="D43" s="82"/>
      <c r="E43" s="82"/>
      <c r="F43" s="82"/>
      <c r="G43" s="82"/>
      <c r="H43" s="11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8.0" customHeight="1">
      <c r="A44" s="13" t="s">
        <v>104</v>
      </c>
      <c r="B44" s="70">
        <v>2000.0</v>
      </c>
      <c r="C44" s="61">
        <f t="shared" ref="C44:G44" si="19">B44</f>
        <v>2000</v>
      </c>
      <c r="D44" s="61">
        <f t="shared" si="19"/>
        <v>2000</v>
      </c>
      <c r="E44" s="61">
        <f t="shared" si="19"/>
        <v>2000</v>
      </c>
      <c r="F44" s="61">
        <f t="shared" si="19"/>
        <v>2000</v>
      </c>
      <c r="G44" s="61">
        <f t="shared" si="19"/>
        <v>2000</v>
      </c>
      <c r="H44" s="11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8.0" customHeight="1">
      <c r="A45" s="13" t="s">
        <v>105</v>
      </c>
      <c r="B45" s="70">
        <v>0.0</v>
      </c>
      <c r="C45" s="61">
        <f t="shared" ref="C45:G45" si="20">B45</f>
        <v>0</v>
      </c>
      <c r="D45" s="61">
        <f t="shared" si="20"/>
        <v>0</v>
      </c>
      <c r="E45" s="61">
        <f t="shared" si="20"/>
        <v>0</v>
      </c>
      <c r="F45" s="61">
        <f t="shared" si="20"/>
        <v>0</v>
      </c>
      <c r="G45" s="61">
        <f t="shared" si="20"/>
        <v>0</v>
      </c>
      <c r="H45" s="11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8.0" customHeight="1">
      <c r="A46" s="13" t="s">
        <v>106</v>
      </c>
      <c r="B46" s="70">
        <v>0.0</v>
      </c>
      <c r="C46" s="61">
        <f t="shared" ref="C46:G46" si="21">B46</f>
        <v>0</v>
      </c>
      <c r="D46" s="61">
        <f t="shared" si="21"/>
        <v>0</v>
      </c>
      <c r="E46" s="61">
        <f t="shared" si="21"/>
        <v>0</v>
      </c>
      <c r="F46" s="61">
        <f t="shared" si="21"/>
        <v>0</v>
      </c>
      <c r="G46" s="61">
        <f t="shared" si="21"/>
        <v>0</v>
      </c>
      <c r="H46" s="11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8.0" customHeight="1">
      <c r="A47" s="13" t="s">
        <v>107</v>
      </c>
      <c r="B47" s="70">
        <v>0.0</v>
      </c>
      <c r="C47" s="61">
        <f t="shared" ref="C47:G47" si="22">B47</f>
        <v>0</v>
      </c>
      <c r="D47" s="61">
        <f t="shared" si="22"/>
        <v>0</v>
      </c>
      <c r="E47" s="61">
        <f t="shared" si="22"/>
        <v>0</v>
      </c>
      <c r="F47" s="61">
        <f t="shared" si="22"/>
        <v>0</v>
      </c>
      <c r="G47" s="61">
        <f t="shared" si="22"/>
        <v>0</v>
      </c>
      <c r="H47" s="11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8.0" customHeight="1">
      <c r="A48" s="13" t="s">
        <v>108</v>
      </c>
      <c r="B48" s="70">
        <v>100.0</v>
      </c>
      <c r="C48" s="61">
        <f t="shared" ref="C48:G48" si="23">+B48</f>
        <v>100</v>
      </c>
      <c r="D48" s="61">
        <f t="shared" si="23"/>
        <v>100</v>
      </c>
      <c r="E48" s="61">
        <f t="shared" si="23"/>
        <v>100</v>
      </c>
      <c r="F48" s="61">
        <f t="shared" si="23"/>
        <v>100</v>
      </c>
      <c r="G48" s="61">
        <f t="shared" si="23"/>
        <v>100</v>
      </c>
      <c r="H48" s="11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6.75" customHeight="1">
      <c r="A49" s="11"/>
      <c r="B49" s="65"/>
      <c r="C49" s="65"/>
      <c r="D49" s="65"/>
      <c r="E49" s="65"/>
      <c r="F49" s="65"/>
      <c r="G49" s="65"/>
      <c r="H49" s="11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8.0" customHeight="1">
      <c r="A50" s="56" t="s">
        <v>109</v>
      </c>
      <c r="B50" s="62">
        <f t="shared" ref="B50:G50" si="24">SUM(B44:B48)</f>
        <v>2100</v>
      </c>
      <c r="C50" s="62">
        <f t="shared" si="24"/>
        <v>2100</v>
      </c>
      <c r="D50" s="62">
        <f t="shared" si="24"/>
        <v>2100</v>
      </c>
      <c r="E50" s="62">
        <f t="shared" si="24"/>
        <v>2100</v>
      </c>
      <c r="F50" s="62">
        <f t="shared" si="24"/>
        <v>2100</v>
      </c>
      <c r="G50" s="62">
        <f t="shared" si="24"/>
        <v>2100</v>
      </c>
      <c r="H50" s="58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8.0" customHeight="1">
      <c r="A51" s="6"/>
      <c r="B51" s="63"/>
      <c r="C51" s="63"/>
      <c r="D51" s="63"/>
      <c r="E51" s="63"/>
      <c r="F51" s="63"/>
      <c r="G51" s="63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8.0" customHeight="1">
      <c r="A52" s="56" t="s">
        <v>110</v>
      </c>
      <c r="B52" s="64" t="s">
        <v>80</v>
      </c>
      <c r="C52" s="79" t="s">
        <v>34</v>
      </c>
      <c r="D52" s="79" t="s">
        <v>35</v>
      </c>
      <c r="E52" s="79" t="s">
        <v>36</v>
      </c>
      <c r="F52" s="79" t="s">
        <v>37</v>
      </c>
      <c r="G52" s="79" t="s">
        <v>38</v>
      </c>
      <c r="H52" s="58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6.75" customHeight="1">
      <c r="A53" s="11"/>
      <c r="B53" s="65"/>
      <c r="C53" s="65"/>
      <c r="D53" s="65"/>
      <c r="E53" s="65"/>
      <c r="F53" s="65"/>
      <c r="G53" s="65"/>
      <c r="H53" s="11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8.0" customHeight="1">
      <c r="A54" s="13" t="s">
        <v>111</v>
      </c>
      <c r="B54" s="61">
        <f>IF('Calculadora del préstamo'!B8="",0,'Calculadora del préstamo'!B8)</f>
        <v>50000</v>
      </c>
      <c r="C54" s="61">
        <f>IF('Calculadora del préstamo'!B21="",0,'Calculadora del préstamo'!B21)</f>
        <v>40951.26009</v>
      </c>
      <c r="D54" s="61">
        <f>IF('Calculadora del préstamo'!B33="",0,'Calculadora del préstamo'!B33)</f>
        <v>31450.08319</v>
      </c>
      <c r="E54" s="61">
        <f>IF('Calculadora del préstamo'!B45="",0,'Calculadora del préstamo'!B45)</f>
        <v>21473.84745</v>
      </c>
      <c r="F54" s="61">
        <f>IF('Calculadora del préstamo'!B57="",0,'Calculadora del préstamo'!B57)</f>
        <v>10998.79991</v>
      </c>
      <c r="G54" s="61">
        <f>IF('Calculadora del préstamo'!B69="",0,'Calculadora del préstamo'!B69)</f>
        <v>0</v>
      </c>
      <c r="H54" s="11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8.0" customHeight="1">
      <c r="A55" s="13" t="s">
        <v>112</v>
      </c>
      <c r="B55" s="70">
        <v>100000.0</v>
      </c>
      <c r="C55" s="70">
        <v>200000.0</v>
      </c>
      <c r="D55" s="70">
        <v>150000.0</v>
      </c>
      <c r="E55" s="70">
        <v>175000.0</v>
      </c>
      <c r="F55" s="70">
        <v>225000.0</v>
      </c>
      <c r="G55" s="70">
        <v>150000.0</v>
      </c>
      <c r="H55" s="11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6.75" customHeight="1">
      <c r="A56" s="11"/>
      <c r="B56" s="65"/>
      <c r="C56" s="65"/>
      <c r="D56" s="65"/>
      <c r="E56" s="65"/>
      <c r="F56" s="65"/>
      <c r="G56" s="65"/>
      <c r="H56" s="11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8.0" customHeight="1">
      <c r="A57" s="56" t="s">
        <v>113</v>
      </c>
      <c r="B57" s="62">
        <f t="shared" ref="B57:G57" si="25">B50+B54+B55</f>
        <v>152100</v>
      </c>
      <c r="C57" s="62">
        <f t="shared" si="25"/>
        <v>243051.2601</v>
      </c>
      <c r="D57" s="62">
        <f t="shared" si="25"/>
        <v>183550.0832</v>
      </c>
      <c r="E57" s="62">
        <f t="shared" si="25"/>
        <v>198573.8474</v>
      </c>
      <c r="F57" s="62">
        <f t="shared" si="25"/>
        <v>238098.7999</v>
      </c>
      <c r="G57" s="62">
        <f t="shared" si="25"/>
        <v>152100</v>
      </c>
      <c r="H57" s="58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8.0" customHeight="1">
      <c r="A58" s="6"/>
      <c r="B58" s="63"/>
      <c r="C58" s="63"/>
      <c r="D58" s="63"/>
      <c r="E58" s="63"/>
      <c r="F58" s="63"/>
      <c r="G58" s="63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8.0" customHeight="1">
      <c r="A59" s="56" t="s">
        <v>114</v>
      </c>
      <c r="B59" s="64" t="s">
        <v>80</v>
      </c>
      <c r="C59" s="79" t="s">
        <v>34</v>
      </c>
      <c r="D59" s="79" t="s">
        <v>35</v>
      </c>
      <c r="E59" s="79" t="s">
        <v>36</v>
      </c>
      <c r="F59" s="79" t="s">
        <v>37</v>
      </c>
      <c r="G59" s="79" t="s">
        <v>38</v>
      </c>
      <c r="H59" s="58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6.75" customHeight="1">
      <c r="A60" s="11"/>
      <c r="B60" s="65"/>
      <c r="C60" s="65"/>
      <c r="D60" s="65"/>
      <c r="E60" s="65"/>
      <c r="F60" s="65"/>
      <c r="G60" s="65"/>
      <c r="H60" s="11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8.0" customHeight="1">
      <c r="A61" s="13" t="s">
        <v>115</v>
      </c>
      <c r="B61" s="70">
        <v>0.0</v>
      </c>
      <c r="C61" s="61">
        <f t="shared" ref="C61:G61" si="26">B61</f>
        <v>0</v>
      </c>
      <c r="D61" s="61">
        <f t="shared" si="26"/>
        <v>0</v>
      </c>
      <c r="E61" s="61">
        <f t="shared" si="26"/>
        <v>0</v>
      </c>
      <c r="F61" s="61">
        <f t="shared" si="26"/>
        <v>0</v>
      </c>
      <c r="G61" s="61">
        <f t="shared" si="26"/>
        <v>0</v>
      </c>
      <c r="H61" s="11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8.0" customHeight="1">
      <c r="A62" s="13" t="s">
        <v>115</v>
      </c>
      <c r="B62" s="70">
        <v>0.0</v>
      </c>
      <c r="C62" s="61">
        <f t="shared" ref="C62:G62" si="27">B62</f>
        <v>0</v>
      </c>
      <c r="D62" s="61">
        <f t="shared" si="27"/>
        <v>0</v>
      </c>
      <c r="E62" s="61">
        <f t="shared" si="27"/>
        <v>0</v>
      </c>
      <c r="F62" s="61">
        <f t="shared" si="27"/>
        <v>0</v>
      </c>
      <c r="G62" s="61">
        <f t="shared" si="27"/>
        <v>0</v>
      </c>
      <c r="H62" s="11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6.75" customHeight="1">
      <c r="A63" s="11"/>
      <c r="B63" s="65"/>
      <c r="C63" s="65"/>
      <c r="D63" s="65"/>
      <c r="E63" s="65"/>
      <c r="F63" s="65"/>
      <c r="G63" s="65"/>
      <c r="H63" s="11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8.0" customHeight="1">
      <c r="A64" s="56" t="s">
        <v>116</v>
      </c>
      <c r="B64" s="62">
        <f t="shared" ref="B64:G64" si="28">SUM(B61:B62)</f>
        <v>0</v>
      </c>
      <c r="C64" s="62">
        <f t="shared" si="28"/>
        <v>0</v>
      </c>
      <c r="D64" s="62">
        <f t="shared" si="28"/>
        <v>0</v>
      </c>
      <c r="E64" s="62">
        <f t="shared" si="28"/>
        <v>0</v>
      </c>
      <c r="F64" s="62">
        <f t="shared" si="28"/>
        <v>0</v>
      </c>
      <c r="G64" s="62">
        <f t="shared" si="28"/>
        <v>0</v>
      </c>
      <c r="H64" s="58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8.0" customHeight="1">
      <c r="A65" s="6"/>
      <c r="B65" s="63"/>
      <c r="C65" s="63"/>
      <c r="D65" s="63"/>
      <c r="E65" s="63"/>
      <c r="F65" s="63"/>
      <c r="G65" s="63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9.5" customHeight="1">
      <c r="A66" s="71" t="s">
        <v>117</v>
      </c>
      <c r="B66" s="72">
        <f t="shared" ref="B66:G66" si="29">B50+B54+B64</f>
        <v>52100</v>
      </c>
      <c r="C66" s="72">
        <f t="shared" si="29"/>
        <v>43051.26009</v>
      </c>
      <c r="D66" s="72">
        <f t="shared" si="29"/>
        <v>33550.08319</v>
      </c>
      <c r="E66" s="72">
        <f t="shared" si="29"/>
        <v>23573.84745</v>
      </c>
      <c r="F66" s="72">
        <f t="shared" si="29"/>
        <v>13098.79991</v>
      </c>
      <c r="G66" s="72">
        <f t="shared" si="29"/>
        <v>2100</v>
      </c>
      <c r="H66" s="19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8.0" customHeight="1">
      <c r="A67" s="6"/>
      <c r="B67" s="80"/>
      <c r="C67" s="80"/>
      <c r="D67" s="80"/>
      <c r="E67" s="80"/>
      <c r="F67" s="80"/>
      <c r="G67" s="80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9.5" customHeight="1">
      <c r="A68" s="9" t="s">
        <v>118</v>
      </c>
      <c r="B68" s="73"/>
      <c r="C68" s="83"/>
      <c r="D68" s="83"/>
      <c r="E68" s="83"/>
      <c r="F68" s="83"/>
      <c r="G68" s="83"/>
      <c r="H68" s="81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6.75" customHeight="1">
      <c r="A69" s="84"/>
      <c r="B69" s="85"/>
      <c r="C69" s="86"/>
      <c r="D69" s="86"/>
      <c r="E69" s="86"/>
      <c r="F69" s="86"/>
      <c r="G69" s="86"/>
      <c r="H69" s="11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8.0" customHeight="1">
      <c r="A70" s="11"/>
      <c r="B70" s="65" t="s">
        <v>80</v>
      </c>
      <c r="C70" s="82" t="s">
        <v>34</v>
      </c>
      <c r="D70" s="82" t="s">
        <v>35</v>
      </c>
      <c r="E70" s="82" t="s">
        <v>36</v>
      </c>
      <c r="F70" s="82" t="s">
        <v>37</v>
      </c>
      <c r="G70" s="82" t="s">
        <v>38</v>
      </c>
      <c r="H70" s="11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8.0" customHeight="1">
      <c r="A71" s="13" t="s">
        <v>119</v>
      </c>
      <c r="B71" s="70">
        <v>50000.0</v>
      </c>
      <c r="C71" s="61">
        <f t="shared" ref="C71:G71" si="30">B71</f>
        <v>50000</v>
      </c>
      <c r="D71" s="61">
        <f t="shared" si="30"/>
        <v>50000</v>
      </c>
      <c r="E71" s="61">
        <f t="shared" si="30"/>
        <v>50000</v>
      </c>
      <c r="F71" s="61">
        <f t="shared" si="30"/>
        <v>50000</v>
      </c>
      <c r="G71" s="61">
        <f t="shared" si="30"/>
        <v>50000</v>
      </c>
      <c r="H71" s="11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8.0" customHeight="1">
      <c r="A72" s="13" t="s">
        <v>120</v>
      </c>
      <c r="B72" s="70">
        <v>250000.0</v>
      </c>
      <c r="C72" s="61">
        <f t="shared" ref="C72:G72" si="31">B72</f>
        <v>250000</v>
      </c>
      <c r="D72" s="61">
        <f t="shared" si="31"/>
        <v>250000</v>
      </c>
      <c r="E72" s="61">
        <f t="shared" si="31"/>
        <v>250000</v>
      </c>
      <c r="F72" s="61">
        <f t="shared" si="31"/>
        <v>250000</v>
      </c>
      <c r="G72" s="61">
        <f t="shared" si="31"/>
        <v>250000</v>
      </c>
      <c r="H72" s="11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8.0" customHeight="1">
      <c r="A73" s="13" t="s">
        <v>121</v>
      </c>
      <c r="B73" s="70">
        <v>0.0</v>
      </c>
      <c r="C73" s="61">
        <f t="shared" ref="C73:G73" si="32">B73</f>
        <v>0</v>
      </c>
      <c r="D73" s="61">
        <f t="shared" si="32"/>
        <v>0</v>
      </c>
      <c r="E73" s="61">
        <f t="shared" si="32"/>
        <v>0</v>
      </c>
      <c r="F73" s="61">
        <f t="shared" si="32"/>
        <v>0</v>
      </c>
      <c r="G73" s="61">
        <f t="shared" si="32"/>
        <v>0</v>
      </c>
      <c r="H73" s="11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8.0" customHeight="1">
      <c r="A74" s="13" t="s">
        <v>122</v>
      </c>
      <c r="B74" s="70">
        <v>0.0</v>
      </c>
      <c r="C74" s="61">
        <f>'Pérdidas y ganancias'!B77</f>
        <v>8238.300619</v>
      </c>
      <c r="D74" s="61">
        <f>C74+'Pérdidas y ganancias'!C77</f>
        <v>16989.48214</v>
      </c>
      <c r="E74" s="61">
        <f>D74+'Pérdidas y ganancias'!D77</f>
        <v>27282.60184</v>
      </c>
      <c r="F74" s="61">
        <f>E74+'Pérdidas y ganancias'!E77</f>
        <v>38078.34912</v>
      </c>
      <c r="G74" s="61">
        <f>F74+'Pérdidas y ganancias'!F77</f>
        <v>50490.34557</v>
      </c>
      <c r="H74" s="11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6.75" customHeight="1">
      <c r="A75" s="11"/>
      <c r="B75" s="65"/>
      <c r="C75" s="65"/>
      <c r="D75" s="65"/>
      <c r="E75" s="65"/>
      <c r="F75" s="65"/>
      <c r="G75" s="65"/>
      <c r="H75" s="11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9.5" customHeight="1">
      <c r="A76" s="71" t="s">
        <v>123</v>
      </c>
      <c r="B76" s="72">
        <f t="shared" ref="B76:G76" si="33">SUM(B71:B74)</f>
        <v>300000</v>
      </c>
      <c r="C76" s="72">
        <f t="shared" si="33"/>
        <v>308238.3006</v>
      </c>
      <c r="D76" s="72">
        <f t="shared" si="33"/>
        <v>316989.4821</v>
      </c>
      <c r="E76" s="72">
        <f t="shared" si="33"/>
        <v>327282.6018</v>
      </c>
      <c r="F76" s="72">
        <f t="shared" si="33"/>
        <v>338078.3491</v>
      </c>
      <c r="G76" s="72">
        <f t="shared" si="33"/>
        <v>350490.3456</v>
      </c>
      <c r="H76" s="19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8.0" customHeight="1">
      <c r="A77" s="6"/>
      <c r="B77" s="63"/>
      <c r="C77" s="63"/>
      <c r="D77" s="63"/>
      <c r="E77" s="63"/>
      <c r="F77" s="63"/>
      <c r="G77" s="63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9.5" customHeight="1">
      <c r="A78" s="87" t="s">
        <v>124</v>
      </c>
      <c r="B78" s="88">
        <f t="shared" ref="B78:G78" si="34">B76+B66</f>
        <v>352100</v>
      </c>
      <c r="C78" s="88">
        <f t="shared" si="34"/>
        <v>351289.5607</v>
      </c>
      <c r="D78" s="88">
        <f t="shared" si="34"/>
        <v>350539.5653</v>
      </c>
      <c r="E78" s="88">
        <f t="shared" si="34"/>
        <v>350856.4493</v>
      </c>
      <c r="F78" s="88">
        <f t="shared" si="34"/>
        <v>351177.149</v>
      </c>
      <c r="G78" s="88">
        <f t="shared" si="34"/>
        <v>352590.3456</v>
      </c>
      <c r="H78" s="89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8.0" customHeight="1">
      <c r="A79" s="6"/>
      <c r="B79" s="90"/>
      <c r="C79" s="90"/>
      <c r="D79" s="90"/>
      <c r="E79" s="90"/>
      <c r="F79" s="90"/>
      <c r="G79" s="90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8.0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8.0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8.0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8.0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8.0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8.0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8.0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8.0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8.0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8.0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8.0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8.0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8.0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8.0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8.0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8.0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8.0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8.0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8.0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8.0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8.0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8.0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8.0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8.0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8.0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8.0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8.0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8.0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8.0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8.0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8.0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8.0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8.0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8.0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8.0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8.0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8.0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8.0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8.0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8.0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8.0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8.0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8.0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8.0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8.0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8.0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8.0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8.0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8.0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8.0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8.0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8.0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8.0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8.0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8.0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8.0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8.0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8.0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8.0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8.0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8.0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8.0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8.0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8.0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8.0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8.0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8.0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8.0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8.0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8.0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8.0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8.0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8.0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8.0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8.0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8.0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8.0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8.0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8.0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8.0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8.0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8.0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8.0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8.0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8.0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8.0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8.0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8.0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8.0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8.0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8.0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8.0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8.0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8.0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8.0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8.0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8.0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8.0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8.0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8.0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8.0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8.0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8.0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8.0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8.0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8.0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8.0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8.0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8.0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8.0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8.0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8.0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8.0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8.0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8.0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8.0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8.0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8.0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8.0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8.0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8.0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8.0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8.0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8.0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8.0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8.0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8.0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8.0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8.0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8.0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8.0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8.0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8.0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8.0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8.0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8.0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8.0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8.0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8.0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8.0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8.0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8.0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8.0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8.0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8.0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8.0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8.0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8.0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8.0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8.0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8.0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8.0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8.0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8.0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8.0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8.0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8.0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8.0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8.0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8.0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8.0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8.0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8.0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8.0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8.0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8.0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8.0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8.0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8.0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8.0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8.0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8.0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8.0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8.0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8.0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8.0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8.0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8.0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8.0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8.0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8.0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8.0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8.0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8.0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8.0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8.0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8.0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8.0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8.0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8.0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8.0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8.0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8.0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8.0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8.0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8.0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8.0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8.0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8.0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8.0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8.0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8.0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8.0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8.0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8.0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8.0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8.0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8.0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8.0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8.0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8.0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8.0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8.0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8.0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8.0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8.0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8.0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8.0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8.0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8.0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8.0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8.0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8.0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8.0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8.0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8.0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8.0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8.0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8.0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8.0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8.0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8.0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8.0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8.0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8.0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8.0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8.0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8.0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8.0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8.0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8.0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8.0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8.0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8.0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8.0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8.0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8.0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8.0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8.0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8.0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8.0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8.0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8.0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8.0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8.0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8.0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8.0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8.0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8.0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8.0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8.0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8.0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8.0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8.0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8.0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8.0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8.0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8.0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8.0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8.0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8.0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8.0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8.0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8.0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8.0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8.0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8.0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8.0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8.0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8.0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8.0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8.0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8.0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8.0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8.0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8.0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8.0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8.0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8.0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8.0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8.0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8.0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8.0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8.0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8.0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8.0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8.0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8.0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8.0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8.0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8.0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8.0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8.0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8.0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8.0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8.0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8.0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8.0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8.0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8.0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8.0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8.0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8.0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8.0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8.0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8.0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8.0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8.0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8.0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8.0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8.0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8.0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8.0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8.0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8.0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8.0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8.0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8.0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8.0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8.0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8.0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8.0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8.0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8.0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8.0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8.0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8.0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8.0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8.0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8.0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8.0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8.0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8.0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8.0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8.0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8.0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8.0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8.0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8.0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8.0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8.0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8.0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8.0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8.0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8.0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8.0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8.0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8.0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8.0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8.0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8.0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8.0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8.0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8.0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8.0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8.0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8.0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8.0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8.0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8.0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8.0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8.0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8.0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8.0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8.0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8.0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8.0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8.0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8.0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8.0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8.0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8.0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8.0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8.0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8.0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8.0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8.0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8.0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8.0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8.0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8.0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8.0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8.0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8.0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8.0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8.0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8.0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8.0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8.0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8.0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8.0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8.0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8.0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8.0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8.0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8.0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8.0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8.0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8.0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8.0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8.0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8.0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8.0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8.0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8.0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8.0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8.0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8.0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8.0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8.0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8.0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8.0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8.0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8.0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8.0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8.0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8.0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8.0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8.0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8.0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8.0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8.0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8.0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8.0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8.0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8.0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8.0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8.0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8.0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8.0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8.0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8.0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8.0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8.0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8.0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8.0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8.0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8.0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8.0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8.0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8.0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8.0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8.0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8.0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8.0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8.0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8.0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8.0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8.0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8.0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8.0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8.0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8.0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8.0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8.0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8.0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8.0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8.0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8.0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8.0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8.0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8.0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8.0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8.0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8.0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8.0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8.0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8.0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8.0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8.0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8.0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8.0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8.0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8.0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8.0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8.0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8.0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8.0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8.0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8.0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8.0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8.0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8.0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8.0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8.0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8.0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8.0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8.0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8.0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8.0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8.0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8.0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8.0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8.0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8.0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8.0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8.0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8.0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8.0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8.0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8.0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8.0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8.0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8.0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8.0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8.0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8.0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8.0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8.0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8.0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8.0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8.0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8.0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8.0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8.0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8.0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8.0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8.0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8.0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8.0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8.0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8.0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8.0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8.0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8.0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8.0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8.0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8.0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8.0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8.0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8.0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8.0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8.0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8.0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8.0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8.0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8.0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8.0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8.0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8.0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8.0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8.0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8.0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8.0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8.0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8.0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8.0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8.0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8.0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8.0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8.0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8.0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8.0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8.0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8.0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8.0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8.0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8.0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8.0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8.0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8.0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8.0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8.0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8.0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8.0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8.0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8.0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8.0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8.0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8.0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8.0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8.0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8.0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8.0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8.0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8.0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8.0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8.0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8.0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8.0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8.0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8.0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8.0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8.0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8.0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8.0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8.0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8.0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8.0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8.0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8.0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8.0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8.0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8.0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8.0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8.0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8.0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8.0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8.0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8.0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8.0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8.0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8.0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8.0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8.0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8.0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8.0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8.0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8.0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8.0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8.0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8.0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8.0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8.0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8.0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8.0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8.0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8.0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8.0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8.0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8.0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8.0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8.0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8.0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8.0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8.0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8.0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8.0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8.0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8.0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8.0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8.0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8.0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8.0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8.0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8.0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8.0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8.0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8.0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8.0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8.0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8.0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8.0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8.0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8.0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8.0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8.0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8.0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8.0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8.0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8.0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8.0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8.0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8.0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8.0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8.0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8.0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8.0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8.0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8.0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8.0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8.0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8.0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8.0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8.0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8.0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8.0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8.0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8.0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8.0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8.0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8.0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8.0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8.0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8.0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8.0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8.0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8.0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8.0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8.0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8.0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8.0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8.0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8.0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8.0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8.0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8.0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8.0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8.0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8.0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8.0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8.0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8.0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8.0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8.0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8.0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8.0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8.0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8.0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8.0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8.0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8.0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8.0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8.0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8.0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8.0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8.0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8.0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8.0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8.0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8.0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8.0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8.0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8.0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8.0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8.0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8.0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8.0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8.0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8.0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8.0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8.0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8.0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8.0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8.0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8.0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8.0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8.0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8.0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8.0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8.0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8.0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8.0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8.0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8.0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8.0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8.0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8.0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8.0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8.0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8.0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8.0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8.0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8.0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8.0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8.0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8.0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8.0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8.0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8.0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8.0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8.0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8.0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8.0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8.0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8.0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8.0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8.0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8.0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8.0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8.0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8.0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8.0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8.0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8.0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8.0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8.0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8.0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8.0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8.0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8.0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8.0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8.0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8.0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8.0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8.0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8.0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8.0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8.0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8.0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8.0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8.0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8.0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8.0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8.0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8.0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8.0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8.0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8.0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8.0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8.0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8.0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8.0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8.0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8.0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8.0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8.0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8.0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8.0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8.0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8.0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8.0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8.0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8.0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8.0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8.0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8.0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8.0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8.0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8.0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8.0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8.0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8.0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8.0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8.0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8.0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8.0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8.0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8.0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8.0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8.0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8.0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8.0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8.0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8.0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8.0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8.0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8.0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8.0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8.0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8.0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8.0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8.0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8.0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8.0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8.0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8.0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8.0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8.0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8.0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8.0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8.0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8.0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8.0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8.0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8.0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8.0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8.0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8.0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8.0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8.0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8.0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8.0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8.0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8.0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8.0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8.0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8.0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8.0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8.0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8.0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8.0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8.0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8.0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8.0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8.0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8.0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8.0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8.0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8.0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8.0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8.0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8.0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8.0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8.0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8.0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8.0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8.0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8.0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8.0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8.0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8.0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8.0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8.0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8.0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8.0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8.0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8.0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8.0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8.0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8.0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8.0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8.0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8.0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8.0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8.0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8.0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8.0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8.0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8.0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8.0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8.0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8.0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8.0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8.0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8.0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8.0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8.0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8.0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8.0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8.0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1">
    <mergeCell ref="A3:B3"/>
  </mergeCells>
  <printOptions/>
  <pageMargins bottom="0.1968503937007874" footer="0.0" header="0.0" left="0.1968503937007874" right="0.1968503937007874" top="0.1968503937007874"/>
  <pageSetup paperSize="9" scale="90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37.0"/>
    <col customWidth="1" min="2" max="7" width="11.75"/>
    <col customWidth="1" min="8" max="8" width="4.75"/>
    <col customWidth="1" min="9" max="26" width="8.75"/>
  </cols>
  <sheetData>
    <row r="1" ht="34.5" customHeight="1">
      <c r="A1" s="1" t="s">
        <v>125</v>
      </c>
      <c r="B1" s="1"/>
      <c r="C1" s="1"/>
      <c r="D1" s="1"/>
      <c r="E1" s="1"/>
      <c r="F1" s="1"/>
      <c r="G1" s="1"/>
      <c r="H1" s="1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8.0" customHeight="1">
      <c r="A2" s="91"/>
      <c r="B2" s="91"/>
      <c r="C2" s="91"/>
      <c r="D2" s="91"/>
      <c r="E2" s="91"/>
      <c r="F2" s="91"/>
      <c r="G2" s="91"/>
      <c r="H2" s="91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8.0" customHeight="1">
      <c r="A3" s="45" t="s">
        <v>1</v>
      </c>
      <c r="B3" s="4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8.0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8.0" customHeight="1">
      <c r="A5" s="56" t="s">
        <v>126</v>
      </c>
      <c r="B5" s="92" t="s">
        <v>34</v>
      </c>
      <c r="C5" s="92" t="s">
        <v>35</v>
      </c>
      <c r="D5" s="92" t="s">
        <v>36</v>
      </c>
      <c r="E5" s="92" t="s">
        <v>37</v>
      </c>
      <c r="F5" s="92" t="s">
        <v>38</v>
      </c>
      <c r="G5" s="93" t="s">
        <v>127</v>
      </c>
      <c r="H5" s="58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6.75" customHeight="1">
      <c r="A6" s="11"/>
      <c r="B6" s="94"/>
      <c r="C6" s="94"/>
      <c r="D6" s="94"/>
      <c r="E6" s="94"/>
      <c r="F6" s="94"/>
      <c r="G6" s="94"/>
      <c r="H6" s="11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8.0" customHeight="1">
      <c r="A7" s="13" t="s">
        <v>128</v>
      </c>
      <c r="B7" s="61">
        <f>'Pérdidas y ganancias'!B77</f>
        <v>8238.300619</v>
      </c>
      <c r="C7" s="61">
        <f>'Pérdidas y ganancias'!C77</f>
        <v>8751.181516</v>
      </c>
      <c r="D7" s="61">
        <f>'Pérdidas y ganancias'!D77</f>
        <v>10293.11971</v>
      </c>
      <c r="E7" s="61">
        <f>'Pérdidas y ganancias'!E77</f>
        <v>10795.74728</v>
      </c>
      <c r="F7" s="61">
        <f>'Pérdidas y ganancias'!F77</f>
        <v>12411.99645</v>
      </c>
      <c r="G7" s="61">
        <f t="shared" ref="G7:G14" si="1">SUM(B7:F7)</f>
        <v>50490.34557</v>
      </c>
      <c r="H7" s="11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8.0" customHeight="1">
      <c r="A8" s="13" t="s">
        <v>57</v>
      </c>
      <c r="B8" s="61">
        <f>'Pérdidas y ganancias'!B49</f>
        <v>6000</v>
      </c>
      <c r="C8" s="61">
        <f>'Pérdidas y ganancias'!C49</f>
        <v>6120</v>
      </c>
      <c r="D8" s="61">
        <f>'Pérdidas y ganancias'!D49</f>
        <v>6240</v>
      </c>
      <c r="E8" s="61">
        <f>'Pérdidas y ganancias'!E49</f>
        <v>6360</v>
      </c>
      <c r="F8" s="61">
        <f>'Pérdidas y ganancias'!F49</f>
        <v>6480</v>
      </c>
      <c r="G8" s="61">
        <f t="shared" si="1"/>
        <v>31200</v>
      </c>
      <c r="H8" s="11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8.0" customHeight="1">
      <c r="A9" s="13" t="s">
        <v>82</v>
      </c>
      <c r="B9" s="61">
        <f>'Balance general'!B10-'Balance general'!C10</f>
        <v>0</v>
      </c>
      <c r="C9" s="61">
        <f>'Balance general'!C10-'Balance general'!D10</f>
        <v>0</v>
      </c>
      <c r="D9" s="61">
        <f>'Balance general'!D10-'Balance general'!E10</f>
        <v>0</v>
      </c>
      <c r="E9" s="61">
        <f>'Balance general'!E10-'Balance general'!F10</f>
        <v>0</v>
      </c>
      <c r="F9" s="61">
        <f>'Balance general'!F10-'Balance general'!G10</f>
        <v>0</v>
      </c>
      <c r="G9" s="61">
        <f t="shared" si="1"/>
        <v>0</v>
      </c>
      <c r="H9" s="11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8.0" customHeight="1">
      <c r="A10" s="13" t="s">
        <v>129</v>
      </c>
      <c r="B10" s="61">
        <f>'Balance general'!B11-'Balance general'!C11</f>
        <v>0</v>
      </c>
      <c r="C10" s="61">
        <f>'Balance general'!C11-'Balance general'!D11</f>
        <v>0</v>
      </c>
      <c r="D10" s="61">
        <f>'Balance general'!D11-'Balance general'!E11</f>
        <v>0</v>
      </c>
      <c r="E10" s="61">
        <f>'Balance general'!E11-'Balance general'!F11</f>
        <v>0</v>
      </c>
      <c r="F10" s="61">
        <f>'Balance general'!F11-'Balance general'!G11</f>
        <v>0</v>
      </c>
      <c r="G10" s="61">
        <f t="shared" si="1"/>
        <v>0</v>
      </c>
      <c r="H10" s="11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8.0" customHeight="1">
      <c r="A11" s="13" t="s">
        <v>104</v>
      </c>
      <c r="B11" s="61">
        <f>'Balance general'!B44-'Balance general'!C44</f>
        <v>0</v>
      </c>
      <c r="C11" s="61">
        <f>'Balance general'!C44-'Balance general'!D44</f>
        <v>0</v>
      </c>
      <c r="D11" s="61">
        <f>'Balance general'!D44-'Balance general'!E44</f>
        <v>0</v>
      </c>
      <c r="E11" s="61">
        <f>'Balance general'!E44-'Balance general'!F44</f>
        <v>0</v>
      </c>
      <c r="F11" s="61">
        <f>'Balance general'!F44-'Balance general'!G44</f>
        <v>0</v>
      </c>
      <c r="G11" s="61">
        <f t="shared" si="1"/>
        <v>0</v>
      </c>
      <c r="H11" s="11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8.0" customHeight="1">
      <c r="A12" s="13" t="s">
        <v>130</v>
      </c>
      <c r="B12" s="70">
        <v>0.0</v>
      </c>
      <c r="C12" s="61">
        <f t="shared" ref="C12:F12" si="2">B12</f>
        <v>0</v>
      </c>
      <c r="D12" s="61">
        <f t="shared" si="2"/>
        <v>0</v>
      </c>
      <c r="E12" s="61">
        <f t="shared" si="2"/>
        <v>0</v>
      </c>
      <c r="F12" s="61">
        <f t="shared" si="2"/>
        <v>0</v>
      </c>
      <c r="G12" s="61">
        <f t="shared" si="1"/>
        <v>0</v>
      </c>
      <c r="H12" s="11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8.0" customHeight="1">
      <c r="A13" s="13" t="s">
        <v>131</v>
      </c>
      <c r="B13" s="70">
        <v>0.0</v>
      </c>
      <c r="C13" s="61">
        <f t="shared" ref="C13:F13" si="3">B13</f>
        <v>0</v>
      </c>
      <c r="D13" s="61">
        <f t="shared" si="3"/>
        <v>0</v>
      </c>
      <c r="E13" s="61">
        <f t="shared" si="3"/>
        <v>0</v>
      </c>
      <c r="F13" s="61">
        <f t="shared" si="3"/>
        <v>0</v>
      </c>
      <c r="G13" s="61">
        <f t="shared" si="1"/>
        <v>0</v>
      </c>
      <c r="H13" s="11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8.0" customHeight="1">
      <c r="A14" s="13" t="s">
        <v>132</v>
      </c>
      <c r="B14" s="70">
        <v>0.0</v>
      </c>
      <c r="C14" s="61">
        <f t="shared" ref="C14:F14" si="4">B14</f>
        <v>0</v>
      </c>
      <c r="D14" s="61">
        <f t="shared" si="4"/>
        <v>0</v>
      </c>
      <c r="E14" s="61">
        <f t="shared" si="4"/>
        <v>0</v>
      </c>
      <c r="F14" s="61">
        <f t="shared" si="4"/>
        <v>0</v>
      </c>
      <c r="G14" s="61">
        <f t="shared" si="1"/>
        <v>0</v>
      </c>
      <c r="H14" s="11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6.75" customHeight="1">
      <c r="A15" s="11"/>
      <c r="B15" s="61"/>
      <c r="C15" s="61"/>
      <c r="D15" s="61"/>
      <c r="E15" s="61"/>
      <c r="F15" s="61"/>
      <c r="G15" s="61"/>
      <c r="H15" s="11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8.0" customHeight="1">
      <c r="A16" s="56" t="s">
        <v>133</v>
      </c>
      <c r="B16" s="62">
        <f t="shared" ref="B16:F16" si="5">SUM(B7:B14)</f>
        <v>14238.30062</v>
      </c>
      <c r="C16" s="62">
        <f t="shared" si="5"/>
        <v>14871.18152</v>
      </c>
      <c r="D16" s="62">
        <f t="shared" si="5"/>
        <v>16533.11971</v>
      </c>
      <c r="E16" s="62">
        <f t="shared" si="5"/>
        <v>17155.74728</v>
      </c>
      <c r="F16" s="62">
        <f t="shared" si="5"/>
        <v>18891.99645</v>
      </c>
      <c r="G16" s="62">
        <f>SUM(B16:F16)</f>
        <v>81690.34557</v>
      </c>
      <c r="H16" s="58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8.0" customHeight="1">
      <c r="A17" s="6"/>
      <c r="B17" s="95"/>
      <c r="C17" s="95"/>
      <c r="D17" s="95"/>
      <c r="E17" s="95"/>
      <c r="F17" s="95"/>
      <c r="G17" s="95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8.0" customHeight="1">
      <c r="A18" s="56" t="s">
        <v>134</v>
      </c>
      <c r="B18" s="92" t="s">
        <v>34</v>
      </c>
      <c r="C18" s="92" t="s">
        <v>35</v>
      </c>
      <c r="D18" s="92" t="s">
        <v>36</v>
      </c>
      <c r="E18" s="92" t="s">
        <v>37</v>
      </c>
      <c r="F18" s="92" t="s">
        <v>38</v>
      </c>
      <c r="G18" s="93" t="s">
        <v>127</v>
      </c>
      <c r="H18" s="58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6.75" customHeight="1">
      <c r="A19" s="11"/>
      <c r="B19" s="61"/>
      <c r="C19" s="61"/>
      <c r="D19" s="61"/>
      <c r="E19" s="61"/>
      <c r="F19" s="61"/>
      <c r="G19" s="61"/>
      <c r="H19" s="11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8.0" customHeight="1">
      <c r="A20" s="13" t="s">
        <v>135</v>
      </c>
      <c r="B20" s="61">
        <f>-1 * MAX(0,SUM('Balance general'!C20:C23)-SUM('Balance general'!B20:B23))</f>
        <v>0</v>
      </c>
      <c r="C20" s="61">
        <f>-1 * MAX(0,SUM('Balance general'!D20:D23)-SUM('Balance general'!C20:C23))</f>
        <v>0</v>
      </c>
      <c r="D20" s="61">
        <f>-1 * MAX(0,SUM('Balance general'!E20:E23)-SUM('Balance general'!D20:D23))</f>
        <v>0</v>
      </c>
      <c r="E20" s="61">
        <f>-1 * MAX(0,SUM('Balance general'!F20:F23)-SUM('Balance general'!E20:E23))</f>
        <v>0</v>
      </c>
      <c r="F20" s="61">
        <f>-1 * MAX(0,SUM('Balance general'!G20:G23)-SUM('Balance general'!F20:F23))</f>
        <v>0</v>
      </c>
      <c r="G20" s="61">
        <f t="shared" ref="G20:G23" si="6">SUM(B20:F20)</f>
        <v>0</v>
      </c>
      <c r="H20" s="11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8.0" customHeight="1">
      <c r="A21" s="13" t="s">
        <v>136</v>
      </c>
      <c r="B21" s="70">
        <v>0.0</v>
      </c>
      <c r="C21" s="70">
        <v>0.0</v>
      </c>
      <c r="D21" s="70"/>
      <c r="E21" s="70">
        <v>0.0</v>
      </c>
      <c r="F21" s="70">
        <v>0.0</v>
      </c>
      <c r="G21" s="61">
        <f t="shared" si="6"/>
        <v>0</v>
      </c>
      <c r="H21" s="11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8.0" customHeight="1">
      <c r="A22" s="13" t="s">
        <v>137</v>
      </c>
      <c r="B22" s="61">
        <f>(-1*MIN(0,SUM('Balance general'!C20:C23)-SUM('Balance general'!B20:B23))-'Pérdidas y ganancias'!B37)</f>
        <v>0</v>
      </c>
      <c r="C22" s="61">
        <f>(-1*MIN(0,SUM('Balance general'!D20:D23)-SUM('Balance general'!C20:C23))-'Pérdidas y ganancias'!C37)</f>
        <v>0</v>
      </c>
      <c r="D22" s="61">
        <f>(-1*MIN(0,SUM('Balance general'!E20:E23)-SUM('Balance general'!D20:D23))-'Pérdidas y ganancias'!D37)</f>
        <v>-1000</v>
      </c>
      <c r="E22" s="61">
        <f>(-1*MIN(0,SUM('Balance general'!F20:F23)-SUM('Balance general'!E20:E23))-'Pérdidas y ganancias'!E37)</f>
        <v>0</v>
      </c>
      <c r="F22" s="61">
        <f>(-1*MIN(0,SUM('Balance general'!G20:G23)-SUM('Balance general'!F20:F23))-'Pérdidas y ganancias'!F37)</f>
        <v>0</v>
      </c>
      <c r="G22" s="61">
        <f t="shared" si="6"/>
        <v>-1000</v>
      </c>
      <c r="H22" s="11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8.0" customHeight="1">
      <c r="A23" s="13" t="s">
        <v>138</v>
      </c>
      <c r="B23" s="70">
        <v>0.0</v>
      </c>
      <c r="C23" s="70">
        <v>0.0</v>
      </c>
      <c r="D23" s="70">
        <v>0.0</v>
      </c>
      <c r="E23" s="70">
        <v>0.0</v>
      </c>
      <c r="F23" s="70">
        <v>0.0</v>
      </c>
      <c r="G23" s="61">
        <f t="shared" si="6"/>
        <v>0</v>
      </c>
      <c r="H23" s="11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6.75" customHeight="1">
      <c r="A24" s="11"/>
      <c r="B24" s="61"/>
      <c r="C24" s="61"/>
      <c r="D24" s="61"/>
      <c r="E24" s="61"/>
      <c r="F24" s="61"/>
      <c r="G24" s="61"/>
      <c r="H24" s="11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8.0" customHeight="1">
      <c r="A25" s="56" t="s">
        <v>139</v>
      </c>
      <c r="B25" s="62">
        <f t="shared" ref="B25:F25" si="7">SUM(B20:B23)</f>
        <v>0</v>
      </c>
      <c r="C25" s="62">
        <f t="shared" si="7"/>
        <v>0</v>
      </c>
      <c r="D25" s="62">
        <f t="shared" si="7"/>
        <v>-1000</v>
      </c>
      <c r="E25" s="62">
        <f t="shared" si="7"/>
        <v>0</v>
      </c>
      <c r="F25" s="62">
        <f t="shared" si="7"/>
        <v>0</v>
      </c>
      <c r="G25" s="62">
        <f>SUM(B25:F25)</f>
        <v>-1000</v>
      </c>
      <c r="H25" s="58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8.0" customHeight="1">
      <c r="A26" s="6"/>
      <c r="B26" s="95"/>
      <c r="C26" s="95"/>
      <c r="D26" s="95"/>
      <c r="E26" s="95"/>
      <c r="F26" s="95"/>
      <c r="G26" s="95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8.0" customHeight="1">
      <c r="A27" s="56" t="s">
        <v>140</v>
      </c>
      <c r="B27" s="92" t="s">
        <v>34</v>
      </c>
      <c r="C27" s="92" t="s">
        <v>35</v>
      </c>
      <c r="D27" s="92" t="s">
        <v>36</v>
      </c>
      <c r="E27" s="92" t="s">
        <v>37</v>
      </c>
      <c r="F27" s="92" t="s">
        <v>38</v>
      </c>
      <c r="G27" s="93" t="s">
        <v>127</v>
      </c>
      <c r="H27" s="58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6.75" customHeight="1">
      <c r="A28" s="11"/>
      <c r="B28" s="61"/>
      <c r="C28" s="61"/>
      <c r="D28" s="61"/>
      <c r="E28" s="61"/>
      <c r="F28" s="61"/>
      <c r="G28" s="61"/>
      <c r="H28" s="11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8.0" customHeight="1">
      <c r="A29" s="13" t="s">
        <v>141</v>
      </c>
      <c r="B29" s="61">
        <f>SUM('Balance general'!C54:C55)-SUM('Balance general'!B54:B55)</f>
        <v>90951.26009</v>
      </c>
      <c r="C29" s="61">
        <f>SUM('Balance general'!D54:D55)-SUM('Balance general'!C54:C55)</f>
        <v>-59501.1769</v>
      </c>
      <c r="D29" s="61">
        <f>SUM('Balance general'!E54:E55)-SUM('Balance general'!D54:D55)</f>
        <v>15023.76425</v>
      </c>
      <c r="E29" s="61">
        <f>SUM('Balance general'!F54:F55)-SUM('Balance general'!E54:E55)</f>
        <v>39524.95247</v>
      </c>
      <c r="F29" s="61">
        <f>SUM('Balance general'!G54:G55)-SUM('Balance general'!F54:F55)</f>
        <v>-85998.79991</v>
      </c>
      <c r="G29" s="61">
        <f t="shared" ref="G29:G33" si="9">SUM(B29:F29)</f>
        <v>0</v>
      </c>
      <c r="H29" s="11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8.0" customHeight="1">
      <c r="A30" s="13" t="s">
        <v>142</v>
      </c>
      <c r="B30" s="70">
        <v>0.0</v>
      </c>
      <c r="C30" s="61">
        <f t="shared" ref="C30:F30" si="8">B30</f>
        <v>0</v>
      </c>
      <c r="D30" s="61">
        <f t="shared" si="8"/>
        <v>0</v>
      </c>
      <c r="E30" s="61">
        <f t="shared" si="8"/>
        <v>0</v>
      </c>
      <c r="F30" s="61">
        <f t="shared" si="8"/>
        <v>0</v>
      </c>
      <c r="G30" s="61">
        <f t="shared" si="9"/>
        <v>0</v>
      </c>
      <c r="H30" s="11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8.0" customHeight="1">
      <c r="A31" s="13" t="s">
        <v>143</v>
      </c>
      <c r="B31" s="70">
        <v>0.0</v>
      </c>
      <c r="C31" s="61">
        <f t="shared" ref="C31:F31" si="10">B31</f>
        <v>0</v>
      </c>
      <c r="D31" s="61">
        <f t="shared" si="10"/>
        <v>0</v>
      </c>
      <c r="E31" s="61">
        <f t="shared" si="10"/>
        <v>0</v>
      </c>
      <c r="F31" s="61">
        <f t="shared" si="10"/>
        <v>0</v>
      </c>
      <c r="G31" s="61">
        <f t="shared" si="9"/>
        <v>0</v>
      </c>
      <c r="H31" s="11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8.0" customHeight="1">
      <c r="A32" s="13" t="s">
        <v>144</v>
      </c>
      <c r="B32" s="70">
        <v>0.0</v>
      </c>
      <c r="C32" s="61">
        <f t="shared" ref="C32:F32" si="11">B32</f>
        <v>0</v>
      </c>
      <c r="D32" s="61">
        <f t="shared" si="11"/>
        <v>0</v>
      </c>
      <c r="E32" s="61">
        <f t="shared" si="11"/>
        <v>0</v>
      </c>
      <c r="F32" s="61">
        <f t="shared" si="11"/>
        <v>0</v>
      </c>
      <c r="G32" s="61">
        <f t="shared" si="9"/>
        <v>0</v>
      </c>
      <c r="H32" s="11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8.0" customHeight="1">
      <c r="A33" s="13" t="s">
        <v>145</v>
      </c>
      <c r="B33" s="70">
        <v>0.0</v>
      </c>
      <c r="C33" s="61">
        <f t="shared" ref="C33:F33" si="12">B33</f>
        <v>0</v>
      </c>
      <c r="D33" s="61">
        <f t="shared" si="12"/>
        <v>0</v>
      </c>
      <c r="E33" s="61">
        <f t="shared" si="12"/>
        <v>0</v>
      </c>
      <c r="F33" s="61">
        <f t="shared" si="12"/>
        <v>0</v>
      </c>
      <c r="G33" s="61">
        <f t="shared" si="9"/>
        <v>0</v>
      </c>
      <c r="H33" s="11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6.75" customHeight="1">
      <c r="A34" s="11"/>
      <c r="B34" s="61"/>
      <c r="C34" s="61"/>
      <c r="D34" s="61"/>
      <c r="E34" s="61"/>
      <c r="F34" s="61"/>
      <c r="G34" s="61"/>
      <c r="H34" s="11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8.0" customHeight="1">
      <c r="A35" s="56" t="s">
        <v>146</v>
      </c>
      <c r="B35" s="62">
        <f t="shared" ref="B35:F35" si="13">SUM(B29:B33)</f>
        <v>90951.26009</v>
      </c>
      <c r="C35" s="62">
        <f t="shared" si="13"/>
        <v>-59501.1769</v>
      </c>
      <c r="D35" s="62">
        <f t="shared" si="13"/>
        <v>15023.76425</v>
      </c>
      <c r="E35" s="62">
        <f t="shared" si="13"/>
        <v>39524.95247</v>
      </c>
      <c r="F35" s="62">
        <f t="shared" si="13"/>
        <v>-85998.79991</v>
      </c>
      <c r="G35" s="62">
        <f>SUM(B35:F35)</f>
        <v>0</v>
      </c>
      <c r="H35" s="58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8.0" customHeight="1">
      <c r="A36" s="6"/>
      <c r="B36" s="95"/>
      <c r="C36" s="95"/>
      <c r="D36" s="95"/>
      <c r="E36" s="95"/>
      <c r="F36" s="95"/>
      <c r="G36" s="95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8.0" customHeight="1">
      <c r="A37" s="56" t="s">
        <v>147</v>
      </c>
      <c r="B37" s="62">
        <f t="shared" ref="B37:F37" si="14">B35+B25+B16</f>
        <v>105189.5607</v>
      </c>
      <c r="C37" s="62">
        <f t="shared" si="14"/>
        <v>-44629.99539</v>
      </c>
      <c r="D37" s="62">
        <f t="shared" si="14"/>
        <v>30556.88396</v>
      </c>
      <c r="E37" s="62">
        <f t="shared" si="14"/>
        <v>56680.69974</v>
      </c>
      <c r="F37" s="62">
        <f t="shared" si="14"/>
        <v>-67106.80346</v>
      </c>
      <c r="G37" s="62">
        <f>SUM(B37:F37)</f>
        <v>80690.34557</v>
      </c>
      <c r="H37" s="58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8.0" customHeight="1">
      <c r="A38" s="6"/>
      <c r="B38" s="95"/>
      <c r="C38" s="95"/>
      <c r="D38" s="95"/>
      <c r="E38" s="95"/>
      <c r="F38" s="95"/>
      <c r="G38" s="95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8.0" customHeight="1">
      <c r="A39" s="56" t="s">
        <v>148</v>
      </c>
      <c r="B39" s="62">
        <f>'Balance general'!B9</f>
        <v>50000</v>
      </c>
      <c r="C39" s="62">
        <f t="shared" ref="C39:F39" si="15">B41</f>
        <v>155189.5607</v>
      </c>
      <c r="D39" s="62">
        <f t="shared" si="15"/>
        <v>110559.5653</v>
      </c>
      <c r="E39" s="62">
        <f t="shared" si="15"/>
        <v>141116.4493</v>
      </c>
      <c r="F39" s="62">
        <f t="shared" si="15"/>
        <v>197797.149</v>
      </c>
      <c r="G39" s="62"/>
      <c r="H39" s="58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8.0" customHeight="1">
      <c r="A40" s="6"/>
      <c r="B40" s="95"/>
      <c r="C40" s="95"/>
      <c r="D40" s="95"/>
      <c r="E40" s="95"/>
      <c r="F40" s="95"/>
      <c r="G40" s="95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8.0" customHeight="1">
      <c r="A41" s="56" t="s">
        <v>149</v>
      </c>
      <c r="B41" s="62">
        <f t="shared" ref="B41:F41" si="16">B39+B37</f>
        <v>155189.5607</v>
      </c>
      <c r="C41" s="62">
        <f t="shared" si="16"/>
        <v>110559.5653</v>
      </c>
      <c r="D41" s="62">
        <f t="shared" si="16"/>
        <v>141116.4493</v>
      </c>
      <c r="E41" s="62">
        <f t="shared" si="16"/>
        <v>197797.149</v>
      </c>
      <c r="F41" s="62">
        <f t="shared" si="16"/>
        <v>130690.3456</v>
      </c>
      <c r="G41" s="62"/>
      <c r="H41" s="58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8.0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8.0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8.0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8.0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8.0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8.0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8.0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8.0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8.0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8.0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8.0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8.0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8.0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8.0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8.0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8.0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8.0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8.0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8.0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8.0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8.0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8.0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8.0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8.0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8.0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8.0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8.0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8.0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8.0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8.0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8.0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8.0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8.0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8.0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8.0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8.0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8.0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8.0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8.0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8.0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8.0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8.0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8.0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8.0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8.0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8.0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8.0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8.0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8.0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8.0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8.0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8.0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8.0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8.0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8.0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8.0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8.0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8.0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8.0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8.0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8.0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8.0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8.0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8.0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8.0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8.0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8.0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8.0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8.0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8.0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8.0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8.0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8.0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8.0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8.0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8.0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8.0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8.0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8.0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8.0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8.0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8.0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8.0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8.0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8.0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8.0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8.0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8.0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8.0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8.0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8.0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8.0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8.0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8.0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8.0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8.0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8.0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8.0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8.0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8.0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8.0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8.0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8.0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8.0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8.0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8.0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8.0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8.0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8.0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8.0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8.0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8.0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8.0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8.0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8.0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8.0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8.0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8.0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8.0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8.0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8.0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8.0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8.0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8.0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8.0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8.0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8.0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8.0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8.0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8.0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8.0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8.0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8.0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8.0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8.0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8.0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8.0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8.0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8.0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8.0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8.0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8.0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8.0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8.0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8.0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8.0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8.0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8.0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8.0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8.0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8.0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8.0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8.0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8.0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8.0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8.0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8.0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8.0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8.0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8.0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8.0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8.0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8.0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8.0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8.0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8.0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8.0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8.0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8.0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8.0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8.0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8.0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8.0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8.0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8.0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8.0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8.0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8.0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8.0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8.0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8.0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8.0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8.0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8.0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8.0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8.0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8.0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8.0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8.0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8.0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8.0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8.0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8.0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8.0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8.0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8.0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8.0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8.0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8.0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8.0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8.0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8.0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8.0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8.0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8.0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8.0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8.0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8.0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8.0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8.0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8.0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8.0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8.0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8.0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8.0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8.0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8.0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8.0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8.0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8.0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8.0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8.0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8.0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8.0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8.0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8.0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8.0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8.0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8.0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8.0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8.0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8.0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8.0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8.0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8.0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8.0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8.0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8.0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8.0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8.0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8.0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8.0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8.0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8.0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8.0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8.0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8.0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8.0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8.0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8.0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8.0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8.0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8.0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8.0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8.0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8.0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8.0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8.0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8.0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8.0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8.0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8.0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8.0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8.0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8.0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8.0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8.0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8.0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8.0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8.0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8.0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8.0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8.0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8.0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8.0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8.0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8.0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8.0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8.0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8.0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8.0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8.0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8.0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8.0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8.0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8.0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8.0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8.0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8.0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8.0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8.0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8.0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8.0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8.0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8.0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8.0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8.0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8.0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8.0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8.0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8.0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8.0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8.0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8.0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8.0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8.0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8.0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8.0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8.0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8.0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8.0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8.0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8.0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8.0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8.0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8.0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8.0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8.0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8.0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8.0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8.0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8.0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8.0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8.0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8.0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8.0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8.0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8.0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8.0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8.0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8.0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8.0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8.0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8.0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8.0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8.0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8.0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8.0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8.0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8.0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8.0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8.0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8.0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8.0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8.0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8.0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8.0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8.0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8.0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8.0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8.0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8.0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8.0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8.0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8.0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8.0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8.0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8.0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8.0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8.0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8.0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8.0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8.0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8.0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8.0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8.0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8.0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8.0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8.0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8.0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8.0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8.0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8.0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8.0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8.0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8.0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8.0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8.0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8.0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8.0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8.0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8.0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8.0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8.0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8.0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8.0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8.0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8.0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8.0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8.0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8.0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8.0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8.0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8.0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8.0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8.0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8.0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8.0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8.0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8.0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8.0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8.0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8.0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8.0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8.0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8.0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8.0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8.0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8.0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8.0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8.0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8.0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8.0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8.0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8.0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8.0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8.0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8.0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8.0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8.0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8.0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8.0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8.0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8.0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8.0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8.0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8.0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8.0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8.0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8.0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8.0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8.0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8.0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8.0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8.0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8.0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8.0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8.0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8.0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8.0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8.0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8.0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8.0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8.0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8.0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8.0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8.0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8.0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8.0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8.0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8.0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8.0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8.0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8.0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8.0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8.0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8.0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8.0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8.0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8.0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8.0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8.0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8.0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8.0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8.0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8.0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8.0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8.0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8.0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8.0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8.0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8.0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8.0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8.0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8.0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8.0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8.0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8.0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8.0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8.0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8.0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8.0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8.0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8.0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8.0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8.0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8.0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8.0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8.0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8.0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8.0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8.0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8.0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8.0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8.0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8.0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8.0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8.0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8.0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8.0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8.0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8.0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8.0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8.0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8.0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8.0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8.0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8.0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8.0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8.0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8.0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8.0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8.0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8.0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8.0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8.0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8.0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8.0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8.0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8.0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8.0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8.0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8.0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8.0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8.0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8.0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8.0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8.0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8.0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8.0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8.0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8.0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8.0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8.0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8.0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8.0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8.0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8.0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8.0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8.0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8.0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8.0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8.0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8.0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8.0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8.0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8.0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8.0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8.0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8.0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8.0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8.0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8.0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8.0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8.0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8.0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8.0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8.0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8.0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8.0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8.0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8.0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8.0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8.0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8.0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8.0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8.0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8.0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8.0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8.0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8.0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8.0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8.0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8.0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8.0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8.0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8.0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8.0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8.0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8.0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8.0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8.0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8.0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8.0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8.0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8.0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8.0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8.0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8.0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8.0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8.0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8.0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8.0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8.0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8.0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8.0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8.0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8.0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8.0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8.0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8.0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8.0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8.0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8.0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8.0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8.0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8.0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8.0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8.0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8.0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8.0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8.0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8.0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8.0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8.0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8.0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8.0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8.0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8.0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8.0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8.0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8.0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8.0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8.0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8.0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8.0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8.0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8.0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8.0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8.0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8.0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8.0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8.0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8.0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8.0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8.0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8.0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8.0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8.0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8.0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8.0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8.0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8.0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8.0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8.0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8.0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8.0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8.0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8.0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8.0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8.0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8.0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8.0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8.0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8.0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8.0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8.0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8.0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8.0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8.0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8.0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8.0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8.0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8.0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8.0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8.0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8.0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8.0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8.0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8.0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8.0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8.0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8.0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8.0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8.0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8.0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8.0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8.0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8.0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8.0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8.0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8.0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8.0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8.0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8.0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8.0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8.0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8.0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8.0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8.0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8.0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8.0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8.0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8.0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8.0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8.0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8.0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8.0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8.0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8.0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8.0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8.0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8.0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8.0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8.0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8.0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8.0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8.0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8.0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8.0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8.0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8.0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8.0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8.0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8.0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8.0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8.0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8.0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8.0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8.0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8.0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8.0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8.0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8.0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8.0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8.0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8.0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8.0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8.0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8.0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8.0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8.0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8.0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8.0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8.0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8.0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8.0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8.0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8.0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8.0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8.0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8.0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8.0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8.0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8.0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8.0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8.0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8.0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8.0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8.0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8.0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8.0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8.0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8.0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8.0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8.0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8.0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8.0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8.0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8.0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8.0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8.0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8.0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8.0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8.0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8.0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8.0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8.0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8.0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8.0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8.0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8.0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8.0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8.0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8.0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8.0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8.0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8.0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8.0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8.0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8.0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8.0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8.0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8.0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8.0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8.0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8.0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8.0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8.0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8.0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8.0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8.0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8.0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8.0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8.0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8.0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8.0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8.0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8.0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8.0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8.0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8.0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8.0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8.0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8.0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8.0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8.0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8.0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8.0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8.0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8.0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8.0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8.0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8.0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8.0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8.0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8.0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8.0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8.0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8.0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8.0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8.0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8.0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8.0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8.0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8.0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8.0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8.0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8.0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8.0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8.0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8.0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8.0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8.0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8.0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8.0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8.0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8.0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8.0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8.0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8.0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8.0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8.0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8.0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8.0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8.0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8.0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8.0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8.0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8.0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8.0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8.0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8.0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8.0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8.0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8.0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8.0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8.0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8.0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8.0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8.0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8.0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8.0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8.0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8.0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8.0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8.0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8.0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8.0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8.0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8.0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8.0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8.0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8.0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8.0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8.0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8.0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8.0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8.0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8.0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8.0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8.0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8.0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8.0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8.0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8.0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8.0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8.0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8.0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8.0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8.0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8.0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8.0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8.0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8.0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8.0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8.0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8.0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8.0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8.0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8.0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8.0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8.0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8.0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8.0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8.0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8.0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8.0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8.0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8.0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8.0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8.0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8.0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8.0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8.0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8.0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8.0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8.0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8.0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8.0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8.0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8.0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8.0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8.0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8.0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8.0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8.0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8.0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8.0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8.0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8.0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8.0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8.0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8.0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8.0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8.0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8.0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8.0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8.0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8.0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8.0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8.0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8.0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8.0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8.0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8.0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8.0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8.0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8.0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8.0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8.0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8.0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8.0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8.0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8.0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8.0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8.0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8.0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8.0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1">
    <mergeCell ref="A3:B3"/>
  </mergeCells>
  <printOptions/>
  <pageMargins bottom="0.1968503937007874" footer="0.0" header="0.0" left="0.1968503937007874" right="0.1968503937007874" top="0.1968503937007874"/>
  <pageSetup paperSize="9" scale="90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1.88"/>
    <col customWidth="1" min="2" max="5" width="21.75"/>
    <col customWidth="1" min="6" max="6" width="3.75"/>
    <col customWidth="1" min="7" max="8" width="9.13"/>
    <col customWidth="1" min="9" max="26" width="8.75"/>
  </cols>
  <sheetData>
    <row r="1" ht="34.5" customHeight="1">
      <c r="A1" s="96" t="s">
        <v>150</v>
      </c>
      <c r="B1" s="97"/>
      <c r="C1" s="97"/>
      <c r="D1" s="97"/>
      <c r="E1" s="97"/>
      <c r="F1" s="44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8.0" customHeight="1">
      <c r="A2" s="98"/>
      <c r="B2" s="75"/>
      <c r="C2" s="75"/>
      <c r="D2" s="75"/>
      <c r="E2" s="7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8.0" customHeight="1">
      <c r="A3" s="45" t="s">
        <v>1</v>
      </c>
      <c r="B3" s="99"/>
      <c r="C3" s="46"/>
      <c r="D3" s="75"/>
      <c r="E3" s="7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8.0" customHeight="1">
      <c r="A4" s="98"/>
      <c r="B4" s="75"/>
      <c r="C4" s="75"/>
      <c r="D4" s="75"/>
      <c r="E4" s="7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8.0" customHeight="1">
      <c r="A5" s="3" t="s">
        <v>151</v>
      </c>
      <c r="B5" s="75"/>
      <c r="C5" s="75"/>
      <c r="D5" s="75"/>
      <c r="E5" s="7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8.0" customHeight="1">
      <c r="A6" s="98"/>
      <c r="B6" s="75"/>
      <c r="C6" s="75"/>
      <c r="D6" s="75"/>
      <c r="E6" s="75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9.5" customHeight="1">
      <c r="A7" s="100" t="s">
        <v>152</v>
      </c>
      <c r="B7" s="101" t="s">
        <v>153</v>
      </c>
      <c r="C7" s="101" t="s">
        <v>154</v>
      </c>
      <c r="D7" s="101" t="s">
        <v>155</v>
      </c>
      <c r="E7" s="101" t="s">
        <v>156</v>
      </c>
      <c r="F7" s="102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6.75" customHeight="1">
      <c r="A8" s="103"/>
      <c r="B8" s="104">
        <f>'Supuestos del modelo'!$B$50</f>
        <v>50000</v>
      </c>
      <c r="C8" s="104"/>
      <c r="D8" s="104"/>
      <c r="E8" s="104"/>
      <c r="F8" s="105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8.0" customHeight="1">
      <c r="A9" s="98">
        <f>IF(A8&gt;='Supuestos del modelo'!$B$52,"",A8+1)</f>
        <v>1</v>
      </c>
      <c r="B9" s="75">
        <f t="shared" ref="B9:B368" si="1">IF(A9="","",B8-D8)</f>
        <v>50000</v>
      </c>
      <c r="C9" s="95">
        <f>IF(A9="","",-PMT('Supuestos del modelo'!$B$53,'Supuestos del modelo'!$B$52,'Supuestos del modelo'!$B$50))</f>
        <v>941.0199185</v>
      </c>
      <c r="D9" s="95">
        <f t="shared" ref="D9:D368" si="2">IF(A9="","",C9-E9)</f>
        <v>737.3137293</v>
      </c>
      <c r="E9" s="95">
        <f>IF(A9="","",'Supuestos del modelo'!$B$53*B9)</f>
        <v>203.7061892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8.0" customHeight="1">
      <c r="A10" s="98">
        <f>IF(A9&gt;='Supuestos del modelo'!$B$52,"",A9+1)</f>
        <v>2</v>
      </c>
      <c r="B10" s="75">
        <f t="shared" si="1"/>
        <v>49262.68627</v>
      </c>
      <c r="C10" s="95">
        <f>IF(A10="","",-PMT('Supuestos del modelo'!$B$53,'Supuestos del modelo'!$B$52,'Supuestos del modelo'!$B$50))</f>
        <v>941.0199185</v>
      </c>
      <c r="D10" s="95">
        <f t="shared" si="2"/>
        <v>740.3176367</v>
      </c>
      <c r="E10" s="95">
        <f>IF(A10="","",'Supuestos del modelo'!$B$53*B10)</f>
        <v>200.7022818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8.0" customHeight="1">
      <c r="A11" s="98">
        <f>IF(A10&gt;='Supuestos del modelo'!$B$52,"",A10+1)</f>
        <v>3</v>
      </c>
      <c r="B11" s="75">
        <f t="shared" si="1"/>
        <v>48522.36863</v>
      </c>
      <c r="C11" s="95">
        <f>IF(A11="","",-PMT('Supuestos del modelo'!$B$53,'Supuestos del modelo'!$B$52,'Supuestos del modelo'!$B$50))</f>
        <v>941.0199185</v>
      </c>
      <c r="D11" s="95">
        <f t="shared" si="2"/>
        <v>743.3337824</v>
      </c>
      <c r="E11" s="95">
        <f>IF(A11="","",'Supuestos del modelo'!$B$53*B11)</f>
        <v>197.6861361</v>
      </c>
      <c r="F11" s="6"/>
      <c r="G11" s="6"/>
      <c r="H11" s="10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8.0" customHeight="1">
      <c r="A12" s="98">
        <f>IF(A11&gt;='Supuestos del modelo'!$B$52,"",A11+1)</f>
        <v>4</v>
      </c>
      <c r="B12" s="75">
        <f t="shared" si="1"/>
        <v>47779.03485</v>
      </c>
      <c r="C12" s="95">
        <f>IF(A12="","",-PMT('Supuestos del modelo'!$B$53,'Supuestos del modelo'!$B$52,'Supuestos del modelo'!$B$50))</f>
        <v>941.0199185</v>
      </c>
      <c r="D12" s="95">
        <f t="shared" si="2"/>
        <v>746.3622162</v>
      </c>
      <c r="E12" s="95">
        <f>IF(A12="","",'Supuestos del modelo'!$B$53*B12)</f>
        <v>194.6577022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8.0" customHeight="1">
      <c r="A13" s="98">
        <f>IF(A12&gt;='Supuestos del modelo'!$B$52,"",A12+1)</f>
        <v>5</v>
      </c>
      <c r="B13" s="75">
        <f t="shared" si="1"/>
        <v>47032.67264</v>
      </c>
      <c r="C13" s="95">
        <f>IF(A13="","",-PMT('Supuestos del modelo'!$B$53,'Supuestos del modelo'!$B$52,'Supuestos del modelo'!$B$50))</f>
        <v>941.0199185</v>
      </c>
      <c r="D13" s="95">
        <f t="shared" si="2"/>
        <v>749.4029883</v>
      </c>
      <c r="E13" s="95">
        <f>IF(A13="","",'Supuestos del modelo'!$B$53*B13)</f>
        <v>191.6169302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8.0" customHeight="1">
      <c r="A14" s="98">
        <f>IF(A13&gt;='Supuestos del modelo'!$B$52,"",A13+1)</f>
        <v>6</v>
      </c>
      <c r="B14" s="75">
        <f t="shared" si="1"/>
        <v>46283.26965</v>
      </c>
      <c r="C14" s="95">
        <f>IF(A14="","",-PMT('Supuestos del modelo'!$B$53,'Supuestos del modelo'!$B$52,'Supuestos del modelo'!$B$50))</f>
        <v>941.0199185</v>
      </c>
      <c r="D14" s="95">
        <f t="shared" si="2"/>
        <v>752.4561488</v>
      </c>
      <c r="E14" s="95">
        <f>IF(A14="","",'Supuestos del modelo'!$B$53*B14)</f>
        <v>188.5637697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8.0" customHeight="1">
      <c r="A15" s="98">
        <f>IF(A14&gt;='Supuestos del modelo'!$B$52,"",A14+1)</f>
        <v>7</v>
      </c>
      <c r="B15" s="75">
        <f t="shared" si="1"/>
        <v>45530.8135</v>
      </c>
      <c r="C15" s="95">
        <f>IF(A15="","",-PMT('Supuestos del modelo'!$B$53,'Supuestos del modelo'!$B$52,'Supuestos del modelo'!$B$50))</f>
        <v>941.0199185</v>
      </c>
      <c r="D15" s="95">
        <f t="shared" si="2"/>
        <v>755.5217483</v>
      </c>
      <c r="E15" s="95">
        <f>IF(A15="","",'Supuestos del modelo'!$B$53*B15)</f>
        <v>185.4981702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8.0" customHeight="1">
      <c r="A16" s="98">
        <f>IF(A15&gt;='Supuestos del modelo'!$B$52,"",A15+1)</f>
        <v>8</v>
      </c>
      <c r="B16" s="75">
        <f t="shared" si="1"/>
        <v>44775.29175</v>
      </c>
      <c r="C16" s="95">
        <f>IF(A16="","",-PMT('Supuestos del modelo'!$B$53,'Supuestos del modelo'!$B$52,'Supuestos del modelo'!$B$50))</f>
        <v>941.0199185</v>
      </c>
      <c r="D16" s="95">
        <f t="shared" si="2"/>
        <v>758.5998374</v>
      </c>
      <c r="E16" s="95">
        <f>IF(A16="","",'Supuestos del modelo'!$B$53*B16)</f>
        <v>182.420081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8.0" customHeight="1">
      <c r="A17" s="98">
        <f>IF(A16&gt;='Supuestos del modelo'!$B$52,"",A16+1)</f>
        <v>9</v>
      </c>
      <c r="B17" s="75">
        <f t="shared" si="1"/>
        <v>44016.69191</v>
      </c>
      <c r="C17" s="95">
        <f>IF(A17="","",-PMT('Supuestos del modelo'!$B$53,'Supuestos del modelo'!$B$52,'Supuestos del modelo'!$B$50))</f>
        <v>941.0199185</v>
      </c>
      <c r="D17" s="95">
        <f t="shared" si="2"/>
        <v>761.6904671</v>
      </c>
      <c r="E17" s="95">
        <f>IF(A17="","",'Supuestos del modelo'!$B$53*B17)</f>
        <v>179.3294514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8.0" customHeight="1">
      <c r="A18" s="98">
        <f>IF(A17&gt;='Supuestos del modelo'!$B$52,"",A17+1)</f>
        <v>10</v>
      </c>
      <c r="B18" s="75">
        <f t="shared" si="1"/>
        <v>43255.00145</v>
      </c>
      <c r="C18" s="95">
        <f>IF(A18="","",-PMT('Supuestos del modelo'!$B$53,'Supuestos del modelo'!$B$52,'Supuestos del modelo'!$B$50))</f>
        <v>941.0199185</v>
      </c>
      <c r="D18" s="95">
        <f t="shared" si="2"/>
        <v>764.7936883</v>
      </c>
      <c r="E18" s="95">
        <f>IF(A18="","",'Supuestos del modelo'!$B$53*B18)</f>
        <v>176.2262302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8.0" customHeight="1">
      <c r="A19" s="98">
        <f>IF(A18&gt;='Supuestos del modelo'!$B$52,"",A18+1)</f>
        <v>11</v>
      </c>
      <c r="B19" s="75">
        <f t="shared" si="1"/>
        <v>42490.20776</v>
      </c>
      <c r="C19" s="95">
        <f>IF(A19="","",-PMT('Supuestos del modelo'!$B$53,'Supuestos del modelo'!$B$52,'Supuestos del modelo'!$B$50))</f>
        <v>941.0199185</v>
      </c>
      <c r="D19" s="95">
        <f t="shared" si="2"/>
        <v>767.9095525</v>
      </c>
      <c r="E19" s="95">
        <f>IF(A19="","",'Supuestos del modelo'!$B$53*B19)</f>
        <v>173.110366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8.0" customHeight="1">
      <c r="A20" s="98">
        <f>IF(A19&gt;='Supuestos del modelo'!$B$52,"",A19+1)</f>
        <v>12</v>
      </c>
      <c r="B20" s="75">
        <f t="shared" si="1"/>
        <v>41722.2982</v>
      </c>
      <c r="C20" s="95">
        <f>IF(A20="","",-PMT('Supuestos del modelo'!$B$53,'Supuestos del modelo'!$B$52,'Supuestos del modelo'!$B$50))</f>
        <v>941.0199185</v>
      </c>
      <c r="D20" s="95">
        <f t="shared" si="2"/>
        <v>771.0381111</v>
      </c>
      <c r="E20" s="95">
        <f>IF(A20="","",'Supuestos del modelo'!$B$53*B20)</f>
        <v>169.9818074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8.0" customHeight="1">
      <c r="A21" s="98">
        <f>IF(A20&gt;='Supuestos del modelo'!$B$52,"",A20+1)</f>
        <v>13</v>
      </c>
      <c r="B21" s="75">
        <f t="shared" si="1"/>
        <v>40951.26009</v>
      </c>
      <c r="C21" s="95">
        <f>IF(A21="","",-PMT('Supuestos del modelo'!$B$53,'Supuestos del modelo'!$B$52,'Supuestos del modelo'!$B$50))</f>
        <v>941.0199185</v>
      </c>
      <c r="D21" s="95">
        <f t="shared" si="2"/>
        <v>774.1794158</v>
      </c>
      <c r="E21" s="95">
        <f>IF(A21="","",'Supuestos del modelo'!$B$53*B21)</f>
        <v>166.8405027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8.0" customHeight="1">
      <c r="A22" s="98">
        <f>IF(A21&gt;='Supuestos del modelo'!$B$52,"",A21+1)</f>
        <v>14</v>
      </c>
      <c r="B22" s="75">
        <f t="shared" si="1"/>
        <v>40177.08068</v>
      </c>
      <c r="C22" s="95">
        <f>IF(A22="","",-PMT('Supuestos del modelo'!$B$53,'Supuestos del modelo'!$B$52,'Supuestos del modelo'!$B$50))</f>
        <v>941.0199185</v>
      </c>
      <c r="D22" s="95">
        <f t="shared" si="2"/>
        <v>777.3335185</v>
      </c>
      <c r="E22" s="95">
        <f>IF(A22="","",'Supuestos del modelo'!$B$53*B22)</f>
        <v>163.6863999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8.0" customHeight="1">
      <c r="A23" s="98">
        <f>IF(A22&gt;='Supuestos del modelo'!$B$52,"",A22+1)</f>
        <v>15</v>
      </c>
      <c r="B23" s="75">
        <f t="shared" si="1"/>
        <v>39399.74716</v>
      </c>
      <c r="C23" s="95">
        <f>IF(A23="","",-PMT('Supuestos del modelo'!$B$53,'Supuestos del modelo'!$B$52,'Supuestos del modelo'!$B$50))</f>
        <v>941.0199185</v>
      </c>
      <c r="D23" s="95">
        <f t="shared" si="2"/>
        <v>780.5004715</v>
      </c>
      <c r="E23" s="95">
        <f>IF(A23="","",'Supuestos del modelo'!$B$53*B23)</f>
        <v>160.519447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8.0" customHeight="1">
      <c r="A24" s="98">
        <f>IF(A23&gt;='Supuestos del modelo'!$B$52,"",A23+1)</f>
        <v>16</v>
      </c>
      <c r="B24" s="75">
        <f t="shared" si="1"/>
        <v>38619.24669</v>
      </c>
      <c r="C24" s="95">
        <f>IF(A24="","",-PMT('Supuestos del modelo'!$B$53,'Supuestos del modelo'!$B$52,'Supuestos del modelo'!$B$50))</f>
        <v>941.0199185</v>
      </c>
      <c r="D24" s="95">
        <f t="shared" si="2"/>
        <v>783.680327</v>
      </c>
      <c r="E24" s="95">
        <f>IF(A24="","",'Supuestos del modelo'!$B$53*B24)</f>
        <v>157.3395914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8.0" customHeight="1">
      <c r="A25" s="98">
        <f>IF(A24&gt;='Supuestos del modelo'!$B$52,"",A24+1)</f>
        <v>17</v>
      </c>
      <c r="B25" s="75">
        <f t="shared" si="1"/>
        <v>37835.56636</v>
      </c>
      <c r="C25" s="95">
        <f>IF(A25="","",-PMT('Supuestos del modelo'!$B$53,'Supuestos del modelo'!$B$52,'Supuestos del modelo'!$B$50))</f>
        <v>941.0199185</v>
      </c>
      <c r="D25" s="95">
        <f t="shared" si="2"/>
        <v>786.8731377</v>
      </c>
      <c r="E25" s="95">
        <f>IF(A25="","",'Supuestos del modelo'!$B$53*B25)</f>
        <v>154.1467808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8.0" customHeight="1">
      <c r="A26" s="98">
        <f>IF(A25&gt;='Supuestos del modelo'!$B$52,"",A25+1)</f>
        <v>18</v>
      </c>
      <c r="B26" s="75">
        <f t="shared" si="1"/>
        <v>37048.69322</v>
      </c>
      <c r="C26" s="95">
        <f>IF(A26="","",-PMT('Supuestos del modelo'!$B$53,'Supuestos del modelo'!$B$52,'Supuestos del modelo'!$B$50))</f>
        <v>941.0199185</v>
      </c>
      <c r="D26" s="95">
        <f t="shared" si="2"/>
        <v>790.0789563</v>
      </c>
      <c r="E26" s="95">
        <f>IF(A26="","",'Supuestos del modelo'!$B$53*B26)</f>
        <v>150.9409622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8.0" customHeight="1">
      <c r="A27" s="98">
        <f>IF(A26&gt;='Supuestos del modelo'!$B$52,"",A26+1)</f>
        <v>19</v>
      </c>
      <c r="B27" s="75">
        <f t="shared" si="1"/>
        <v>36258.61427</v>
      </c>
      <c r="C27" s="95">
        <f>IF(A27="","",-PMT('Supuestos del modelo'!$B$53,'Supuestos del modelo'!$B$52,'Supuestos del modelo'!$B$50))</f>
        <v>941.0199185</v>
      </c>
      <c r="D27" s="95">
        <f t="shared" si="2"/>
        <v>793.2978357</v>
      </c>
      <c r="E27" s="95">
        <f>IF(A27="","",'Supuestos del modelo'!$B$53*B27)</f>
        <v>147.7220827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8.0" customHeight="1">
      <c r="A28" s="98">
        <f>IF(A27&gt;='Supuestos del modelo'!$B$52,"",A27+1)</f>
        <v>20</v>
      </c>
      <c r="B28" s="75">
        <f t="shared" si="1"/>
        <v>35465.31643</v>
      </c>
      <c r="C28" s="95">
        <f>IF(A28="","",-PMT('Supuestos del modelo'!$B$53,'Supuestos del modelo'!$B$52,'Supuestos del modelo'!$B$50))</f>
        <v>941.0199185</v>
      </c>
      <c r="D28" s="95">
        <f t="shared" si="2"/>
        <v>796.5298293</v>
      </c>
      <c r="E28" s="95">
        <f>IF(A28="","",'Supuestos del modelo'!$B$53*B28)</f>
        <v>144.4900892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8.0" customHeight="1">
      <c r="A29" s="98">
        <f>IF(A28&gt;='Supuestos del modelo'!$B$52,"",A28+1)</f>
        <v>21</v>
      </c>
      <c r="B29" s="75">
        <f t="shared" si="1"/>
        <v>34668.7866</v>
      </c>
      <c r="C29" s="95">
        <f>IF(A29="","",-PMT('Supuestos del modelo'!$B$53,'Supuestos del modelo'!$B$52,'Supuestos del modelo'!$B$50))</f>
        <v>941.0199185</v>
      </c>
      <c r="D29" s="95">
        <f t="shared" si="2"/>
        <v>799.7749904</v>
      </c>
      <c r="E29" s="95">
        <f>IF(A29="","",'Supuestos del modelo'!$B$53*B29)</f>
        <v>141.244928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8.0" customHeight="1">
      <c r="A30" s="98">
        <f>IF(A29&gt;='Supuestos del modelo'!$B$52,"",A29+1)</f>
        <v>22</v>
      </c>
      <c r="B30" s="75">
        <f t="shared" si="1"/>
        <v>33869.01161</v>
      </c>
      <c r="C30" s="95">
        <f>IF(A30="","",-PMT('Supuestos del modelo'!$B$53,'Supuestos del modelo'!$B$52,'Supuestos del modelo'!$B$50))</f>
        <v>941.0199185</v>
      </c>
      <c r="D30" s="95">
        <f t="shared" si="2"/>
        <v>803.0333727</v>
      </c>
      <c r="E30" s="95">
        <f>IF(A30="","",'Supuestos del modelo'!$B$53*B30)</f>
        <v>137.9865457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8.0" customHeight="1">
      <c r="A31" s="98">
        <f>IF(A30&gt;='Supuestos del modelo'!$B$52,"",A30+1)</f>
        <v>23</v>
      </c>
      <c r="B31" s="75">
        <f t="shared" si="1"/>
        <v>33065.97824</v>
      </c>
      <c r="C31" s="95">
        <f>IF(A31="","",-PMT('Supuestos del modelo'!$B$53,'Supuestos del modelo'!$B$52,'Supuestos del modelo'!$B$50))</f>
        <v>941.0199185</v>
      </c>
      <c r="D31" s="95">
        <f t="shared" si="2"/>
        <v>806.3050301</v>
      </c>
      <c r="E31" s="95">
        <f>IF(A31="","",'Supuestos del modelo'!$B$53*B31)</f>
        <v>134.7148884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8.0" customHeight="1">
      <c r="A32" s="98">
        <f>IF(A31&gt;='Supuestos del modelo'!$B$52,"",A31+1)</f>
        <v>24</v>
      </c>
      <c r="B32" s="75">
        <f t="shared" si="1"/>
        <v>32259.67321</v>
      </c>
      <c r="C32" s="95">
        <f>IF(A32="","",-PMT('Supuestos del modelo'!$B$53,'Supuestos del modelo'!$B$52,'Supuestos del modelo'!$B$50))</f>
        <v>941.0199185</v>
      </c>
      <c r="D32" s="95">
        <f t="shared" si="2"/>
        <v>809.5900166</v>
      </c>
      <c r="E32" s="95">
        <f>IF(A32="","",'Supuestos del modelo'!$B$53*B32)</f>
        <v>131.4299019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8.0" customHeight="1">
      <c r="A33" s="98">
        <f>IF(A32&gt;='Supuestos del modelo'!$B$52,"",A32+1)</f>
        <v>25</v>
      </c>
      <c r="B33" s="75">
        <f t="shared" si="1"/>
        <v>31450.08319</v>
      </c>
      <c r="C33" s="95">
        <f>IF(A33="","",-PMT('Supuestos del modelo'!$B$53,'Supuestos del modelo'!$B$52,'Supuestos del modelo'!$B$50))</f>
        <v>941.0199185</v>
      </c>
      <c r="D33" s="95">
        <f t="shared" si="2"/>
        <v>812.8883865</v>
      </c>
      <c r="E33" s="95">
        <f>IF(A33="","",'Supuestos del modelo'!$B$53*B33)</f>
        <v>128.1315319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8.0" customHeight="1">
      <c r="A34" s="98">
        <f>IF(A33&gt;='Supuestos del modelo'!$B$52,"",A33+1)</f>
        <v>26</v>
      </c>
      <c r="B34" s="75">
        <f t="shared" si="1"/>
        <v>30637.19481</v>
      </c>
      <c r="C34" s="95">
        <f>IF(A34="","",-PMT('Supuestos del modelo'!$B$53,'Supuestos del modelo'!$B$52,'Supuestos del modelo'!$B$50))</f>
        <v>941.0199185</v>
      </c>
      <c r="D34" s="95">
        <f t="shared" si="2"/>
        <v>816.2001945</v>
      </c>
      <c r="E34" s="95">
        <f>IF(A34="","",'Supuestos del modelo'!$B$53*B34)</f>
        <v>124.819724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8.0" customHeight="1">
      <c r="A35" s="98">
        <f>IF(A34&gt;='Supuestos del modelo'!$B$52,"",A34+1)</f>
        <v>27</v>
      </c>
      <c r="B35" s="75">
        <f t="shared" si="1"/>
        <v>29820.99461</v>
      </c>
      <c r="C35" s="95">
        <f>IF(A35="","",-PMT('Supuestos del modelo'!$B$53,'Supuestos del modelo'!$B$52,'Supuestos del modelo'!$B$50))</f>
        <v>941.0199185</v>
      </c>
      <c r="D35" s="95">
        <f t="shared" si="2"/>
        <v>819.5254951</v>
      </c>
      <c r="E35" s="95">
        <f>IF(A35="","",'Supuestos del modelo'!$B$53*B35)</f>
        <v>121.4944234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8.0" customHeight="1">
      <c r="A36" s="98">
        <f>IF(A35&gt;='Supuestos del modelo'!$B$52,"",A35+1)</f>
        <v>28</v>
      </c>
      <c r="B36" s="75">
        <f t="shared" si="1"/>
        <v>29001.46912</v>
      </c>
      <c r="C36" s="95">
        <f>IF(A36="","",-PMT('Supuestos del modelo'!$B$53,'Supuestos del modelo'!$B$52,'Supuestos del modelo'!$B$50))</f>
        <v>941.0199185</v>
      </c>
      <c r="D36" s="95">
        <f t="shared" si="2"/>
        <v>822.8643434</v>
      </c>
      <c r="E36" s="95">
        <f>IF(A36="","",'Supuestos del modelo'!$B$53*B36)</f>
        <v>118.1555751</v>
      </c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8.0" customHeight="1">
      <c r="A37" s="98">
        <f>IF(A36&gt;='Supuestos del modelo'!$B$52,"",A36+1)</f>
        <v>29</v>
      </c>
      <c r="B37" s="75">
        <f t="shared" si="1"/>
        <v>28178.60477</v>
      </c>
      <c r="C37" s="95">
        <f>IF(A37="","",-PMT('Supuestos del modelo'!$B$53,'Supuestos del modelo'!$B$52,'Supuestos del modelo'!$B$50))</f>
        <v>941.0199185</v>
      </c>
      <c r="D37" s="95">
        <f t="shared" si="2"/>
        <v>826.2167946</v>
      </c>
      <c r="E37" s="95">
        <f>IF(A37="","",'Supuestos del modelo'!$B$53*B37)</f>
        <v>114.8031239</v>
      </c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8.0" customHeight="1">
      <c r="A38" s="98">
        <f>IF(A37&gt;='Supuestos del modelo'!$B$52,"",A37+1)</f>
        <v>30</v>
      </c>
      <c r="B38" s="75">
        <f t="shared" si="1"/>
        <v>27352.38798</v>
      </c>
      <c r="C38" s="95">
        <f>IF(A38="","",-PMT('Supuestos del modelo'!$B$53,'Supuestos del modelo'!$B$52,'Supuestos del modelo'!$B$50))</f>
        <v>941.0199185</v>
      </c>
      <c r="D38" s="95">
        <f t="shared" si="2"/>
        <v>829.5829041</v>
      </c>
      <c r="E38" s="95">
        <f>IF(A38="","",'Supuestos del modelo'!$B$53*B38)</f>
        <v>111.4370144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8.0" customHeight="1">
      <c r="A39" s="98">
        <f>IF(A38&gt;='Supuestos del modelo'!$B$52,"",A38+1)</f>
        <v>31</v>
      </c>
      <c r="B39" s="75">
        <f t="shared" si="1"/>
        <v>26522.80507</v>
      </c>
      <c r="C39" s="95">
        <f>IF(A39="","",-PMT('Supuestos del modelo'!$B$53,'Supuestos del modelo'!$B$52,'Supuestos del modelo'!$B$50))</f>
        <v>941.0199185</v>
      </c>
      <c r="D39" s="95">
        <f t="shared" si="2"/>
        <v>832.9627275</v>
      </c>
      <c r="E39" s="95">
        <f>IF(A39="","",'Supuestos del modelo'!$B$53*B39)</f>
        <v>108.057191</v>
      </c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8.0" customHeight="1">
      <c r="A40" s="98">
        <f>IF(A39&gt;='Supuestos del modelo'!$B$52,"",A39+1)</f>
        <v>32</v>
      </c>
      <c r="B40" s="75">
        <f t="shared" si="1"/>
        <v>25689.84235</v>
      </c>
      <c r="C40" s="95">
        <f>IF(A40="","",-PMT('Supuestos del modelo'!$B$53,'Supuestos del modelo'!$B$52,'Supuestos del modelo'!$B$50))</f>
        <v>941.0199185</v>
      </c>
      <c r="D40" s="95">
        <f t="shared" si="2"/>
        <v>836.3563208</v>
      </c>
      <c r="E40" s="95">
        <f>IF(A40="","",'Supuestos del modelo'!$B$53*B40)</f>
        <v>104.6635977</v>
      </c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8.0" customHeight="1">
      <c r="A41" s="98">
        <f>IF(A40&gt;='Supuestos del modelo'!$B$52,"",A40+1)</f>
        <v>33</v>
      </c>
      <c r="B41" s="75">
        <f t="shared" si="1"/>
        <v>24853.48603</v>
      </c>
      <c r="C41" s="95">
        <f>IF(A41="","",-PMT('Supuestos del modelo'!$B$53,'Supuestos del modelo'!$B$52,'Supuestos del modelo'!$B$50))</f>
        <v>941.0199185</v>
      </c>
      <c r="D41" s="95">
        <f t="shared" si="2"/>
        <v>839.76374</v>
      </c>
      <c r="E41" s="95">
        <f>IF(A41="","",'Supuestos del modelo'!$B$53*B41)</f>
        <v>101.2561785</v>
      </c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8.0" customHeight="1">
      <c r="A42" s="98">
        <f>IF(A41&gt;='Supuestos del modelo'!$B$52,"",A41+1)</f>
        <v>34</v>
      </c>
      <c r="B42" s="75">
        <f t="shared" si="1"/>
        <v>24013.72229</v>
      </c>
      <c r="C42" s="95">
        <f>IF(A42="","",-PMT('Supuestos del modelo'!$B$53,'Supuestos del modelo'!$B$52,'Supuestos del modelo'!$B$50))</f>
        <v>941.0199185</v>
      </c>
      <c r="D42" s="95">
        <f t="shared" si="2"/>
        <v>843.1850414</v>
      </c>
      <c r="E42" s="95">
        <f>IF(A42="","",'Supuestos del modelo'!$B$53*B42)</f>
        <v>97.8348771</v>
      </c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8.0" customHeight="1">
      <c r="A43" s="98">
        <f>IF(A42&gt;='Supuestos del modelo'!$B$52,"",A42+1)</f>
        <v>35</v>
      </c>
      <c r="B43" s="75">
        <f t="shared" si="1"/>
        <v>23170.53724</v>
      </c>
      <c r="C43" s="95">
        <f>IF(A43="","",-PMT('Supuestos del modelo'!$B$53,'Supuestos del modelo'!$B$52,'Supuestos del modelo'!$B$50))</f>
        <v>941.0199185</v>
      </c>
      <c r="D43" s="95">
        <f t="shared" si="2"/>
        <v>846.6202816</v>
      </c>
      <c r="E43" s="95">
        <f>IF(A43="","",'Supuestos del modelo'!$B$53*B43)</f>
        <v>94.39963687</v>
      </c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8.0" customHeight="1">
      <c r="A44" s="98">
        <f>IF(A43&gt;='Supuestos del modelo'!$B$52,"",A43+1)</f>
        <v>36</v>
      </c>
      <c r="B44" s="75">
        <f t="shared" si="1"/>
        <v>22323.91696</v>
      </c>
      <c r="C44" s="95">
        <f>IF(A44="","",-PMT('Supuestos del modelo'!$B$53,'Supuestos del modelo'!$B$52,'Supuestos del modelo'!$B$50))</f>
        <v>941.0199185</v>
      </c>
      <c r="D44" s="95">
        <f t="shared" si="2"/>
        <v>850.0695174</v>
      </c>
      <c r="E44" s="95">
        <f>IF(A44="","",'Supuestos del modelo'!$B$53*B44)</f>
        <v>90.95040104</v>
      </c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8.0" customHeight="1">
      <c r="A45" s="98">
        <f>IF(A44&gt;='Supuestos del modelo'!$B$52,"",A44+1)</f>
        <v>37</v>
      </c>
      <c r="B45" s="75">
        <f t="shared" si="1"/>
        <v>21473.84745</v>
      </c>
      <c r="C45" s="95">
        <f>IF(A45="","",-PMT('Supuestos del modelo'!$B$53,'Supuestos del modelo'!$B$52,'Supuestos del modelo'!$B$50))</f>
        <v>941.0199185</v>
      </c>
      <c r="D45" s="95">
        <f t="shared" si="2"/>
        <v>853.5328059</v>
      </c>
      <c r="E45" s="95">
        <f>IF(A45="","",'Supuestos del modelo'!$B$53*B45)</f>
        <v>87.4871126</v>
      </c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8.0" customHeight="1">
      <c r="A46" s="98">
        <f>IF(A45&gt;='Supuestos del modelo'!$B$52,"",A45+1)</f>
        <v>38</v>
      </c>
      <c r="B46" s="75">
        <f t="shared" si="1"/>
        <v>20620.31464</v>
      </c>
      <c r="C46" s="95">
        <f>IF(A46="","",-PMT('Supuestos del modelo'!$B$53,'Supuestos del modelo'!$B$52,'Supuestos del modelo'!$B$50))</f>
        <v>941.0199185</v>
      </c>
      <c r="D46" s="95">
        <f t="shared" si="2"/>
        <v>857.0102042</v>
      </c>
      <c r="E46" s="95">
        <f>IF(A46="","",'Supuestos del modelo'!$B$53*B46)</f>
        <v>84.0097143</v>
      </c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8.0" customHeight="1">
      <c r="A47" s="98">
        <f>IF(A46&gt;='Supuestos del modelo'!$B$52,"",A46+1)</f>
        <v>39</v>
      </c>
      <c r="B47" s="75">
        <f t="shared" si="1"/>
        <v>19763.30443</v>
      </c>
      <c r="C47" s="95">
        <f>IF(A47="","",-PMT('Supuestos del modelo'!$B$53,'Supuestos del modelo'!$B$52,'Supuestos del modelo'!$B$50))</f>
        <v>941.0199185</v>
      </c>
      <c r="D47" s="95">
        <f t="shared" si="2"/>
        <v>860.5017698</v>
      </c>
      <c r="E47" s="95">
        <f>IF(A47="","",'Supuestos del modelo'!$B$53*B47)</f>
        <v>80.51814864</v>
      </c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8.0" customHeight="1">
      <c r="A48" s="98">
        <f>IF(A47&gt;='Supuestos del modelo'!$B$52,"",A47+1)</f>
        <v>40</v>
      </c>
      <c r="B48" s="75">
        <f t="shared" si="1"/>
        <v>18902.80267</v>
      </c>
      <c r="C48" s="95">
        <f>IF(A48="","",-PMT('Supuestos del modelo'!$B$53,'Supuestos del modelo'!$B$52,'Supuestos del modelo'!$B$50))</f>
        <v>941.0199185</v>
      </c>
      <c r="D48" s="95">
        <f t="shared" si="2"/>
        <v>864.0075606</v>
      </c>
      <c r="E48" s="95">
        <f>IF(A48="","",'Supuestos del modelo'!$B$53*B48)</f>
        <v>77.01235792</v>
      </c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8.0" customHeight="1">
      <c r="A49" s="98">
        <f>IF(A48&gt;='Supuestos del modelo'!$B$52,"",A48+1)</f>
        <v>41</v>
      </c>
      <c r="B49" s="75">
        <f t="shared" si="1"/>
        <v>18038.7951</v>
      </c>
      <c r="C49" s="95">
        <f>IF(A49="","",-PMT('Supuestos del modelo'!$B$53,'Supuestos del modelo'!$B$52,'Supuestos del modelo'!$B$50))</f>
        <v>941.0199185</v>
      </c>
      <c r="D49" s="95">
        <f t="shared" si="2"/>
        <v>867.5276343</v>
      </c>
      <c r="E49" s="95">
        <f>IF(A49="","",'Supuestos del modelo'!$B$53*B49)</f>
        <v>73.49228416</v>
      </c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8.0" customHeight="1">
      <c r="A50" s="98">
        <f>IF(A49&gt;='Supuestos del modelo'!$B$52,"",A49+1)</f>
        <v>42</v>
      </c>
      <c r="B50" s="75">
        <f t="shared" si="1"/>
        <v>17171.26747</v>
      </c>
      <c r="C50" s="95">
        <f>IF(A50="","",-PMT('Supuestos del modelo'!$B$53,'Supuestos del modelo'!$B$52,'Supuestos del modelo'!$B$50))</f>
        <v>941.0199185</v>
      </c>
      <c r="D50" s="95">
        <f t="shared" si="2"/>
        <v>871.0620493</v>
      </c>
      <c r="E50" s="95">
        <f>IF(A50="","",'Supuestos del modelo'!$B$53*B50)</f>
        <v>69.9578692</v>
      </c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8.0" customHeight="1">
      <c r="A51" s="98">
        <f>IF(A50&gt;='Supuestos del modelo'!$B$52,"",A50+1)</f>
        <v>43</v>
      </c>
      <c r="B51" s="75">
        <f t="shared" si="1"/>
        <v>16300.20542</v>
      </c>
      <c r="C51" s="95">
        <f>IF(A51="","",-PMT('Supuestos del modelo'!$B$53,'Supuestos del modelo'!$B$52,'Supuestos del modelo'!$B$50))</f>
        <v>941.0199185</v>
      </c>
      <c r="D51" s="95">
        <f t="shared" si="2"/>
        <v>874.6108639</v>
      </c>
      <c r="E51" s="95">
        <f>IF(A51="","",'Supuestos del modelo'!$B$53*B51)</f>
        <v>66.40905458</v>
      </c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8.0" customHeight="1">
      <c r="A52" s="98">
        <f>IF(A51&gt;='Supuestos del modelo'!$B$52,"",A51+1)</f>
        <v>44</v>
      </c>
      <c r="B52" s="75">
        <f t="shared" si="1"/>
        <v>15425.59456</v>
      </c>
      <c r="C52" s="95">
        <f>IF(A52="","",-PMT('Supuestos del modelo'!$B$53,'Supuestos del modelo'!$B$52,'Supuestos del modelo'!$B$50))</f>
        <v>941.0199185</v>
      </c>
      <c r="D52" s="95">
        <f t="shared" si="2"/>
        <v>878.1741368</v>
      </c>
      <c r="E52" s="95">
        <f>IF(A52="","",'Supuestos del modelo'!$B$53*B52)</f>
        <v>62.84578166</v>
      </c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8.0" customHeight="1">
      <c r="A53" s="98">
        <f>IF(A52&gt;='Supuestos del modelo'!$B$52,"",A52+1)</f>
        <v>45</v>
      </c>
      <c r="B53" s="75">
        <f t="shared" si="1"/>
        <v>14547.42042</v>
      </c>
      <c r="C53" s="95">
        <f>IF(A53="","",-PMT('Supuestos del modelo'!$B$53,'Supuestos del modelo'!$B$52,'Supuestos del modelo'!$B$50))</f>
        <v>941.0199185</v>
      </c>
      <c r="D53" s="95">
        <f t="shared" si="2"/>
        <v>881.751927</v>
      </c>
      <c r="E53" s="95">
        <f>IF(A53="","",'Supuestos del modelo'!$B$53*B53)</f>
        <v>59.26799152</v>
      </c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8.0" customHeight="1">
      <c r="A54" s="98">
        <f>IF(A53&gt;='Supuestos del modelo'!$B$52,"",A53+1)</f>
        <v>46</v>
      </c>
      <c r="B54" s="75">
        <f t="shared" si="1"/>
        <v>13665.66849</v>
      </c>
      <c r="C54" s="95">
        <f>IF(A54="","",-PMT('Supuestos del modelo'!$B$53,'Supuestos del modelo'!$B$52,'Supuestos del modelo'!$B$50))</f>
        <v>941.0199185</v>
      </c>
      <c r="D54" s="95">
        <f t="shared" si="2"/>
        <v>885.3442934</v>
      </c>
      <c r="E54" s="95">
        <f>IF(A54="","",'Supuestos del modelo'!$B$53*B54)</f>
        <v>55.67562503</v>
      </c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8.0" customHeight="1">
      <c r="A55" s="98">
        <f>IF(A54&gt;='Supuestos del modelo'!$B$52,"",A54+1)</f>
        <v>47</v>
      </c>
      <c r="B55" s="75">
        <f t="shared" si="1"/>
        <v>12780.3242</v>
      </c>
      <c r="C55" s="95">
        <f>IF(A55="","",-PMT('Supuestos del modelo'!$B$53,'Supuestos del modelo'!$B$52,'Supuestos del modelo'!$B$50))</f>
        <v>941.0199185</v>
      </c>
      <c r="D55" s="95">
        <f t="shared" si="2"/>
        <v>888.9512957</v>
      </c>
      <c r="E55" s="95">
        <f>IF(A55="","",'Supuestos del modelo'!$B$53*B55)</f>
        <v>52.06862279</v>
      </c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8.0" customHeight="1">
      <c r="A56" s="98">
        <f>IF(A55&gt;='Supuestos del modelo'!$B$52,"",A55+1)</f>
        <v>48</v>
      </c>
      <c r="B56" s="75">
        <f t="shared" si="1"/>
        <v>11891.3729</v>
      </c>
      <c r="C56" s="95">
        <f>IF(A56="","",-PMT('Supuestos del modelo'!$B$53,'Supuestos del modelo'!$B$52,'Supuestos del modelo'!$B$50))</f>
        <v>941.0199185</v>
      </c>
      <c r="D56" s="95">
        <f t="shared" si="2"/>
        <v>892.5729933</v>
      </c>
      <c r="E56" s="95">
        <f>IF(A56="","",'Supuestos del modelo'!$B$53*B56)</f>
        <v>48.44692517</v>
      </c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8.0" customHeight="1">
      <c r="A57" s="98">
        <f>IF(A56&gt;='Supuestos del modelo'!$B$52,"",A56+1)</f>
        <v>49</v>
      </c>
      <c r="B57" s="75">
        <f t="shared" si="1"/>
        <v>10998.79991</v>
      </c>
      <c r="C57" s="95">
        <f>IF(A57="","",-PMT('Supuestos del modelo'!$B$53,'Supuestos del modelo'!$B$52,'Supuestos del modelo'!$B$50))</f>
        <v>941.0199185</v>
      </c>
      <c r="D57" s="95">
        <f t="shared" si="2"/>
        <v>896.2094462</v>
      </c>
      <c r="E57" s="95">
        <f>IF(A57="","",'Supuestos del modelo'!$B$53*B57)</f>
        <v>44.81047231</v>
      </c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8.0" customHeight="1">
      <c r="A58" s="98">
        <f>IF(A57&gt;='Supuestos del modelo'!$B$52,"",A57+1)</f>
        <v>50</v>
      </c>
      <c r="B58" s="75">
        <f t="shared" si="1"/>
        <v>10102.59046</v>
      </c>
      <c r="C58" s="95">
        <f>IF(A58="","",-PMT('Supuestos del modelo'!$B$53,'Supuestos del modelo'!$B$52,'Supuestos del modelo'!$B$50))</f>
        <v>941.0199185</v>
      </c>
      <c r="D58" s="95">
        <f t="shared" si="2"/>
        <v>899.8607144</v>
      </c>
      <c r="E58" s="95">
        <f>IF(A58="","",'Supuestos del modelo'!$B$53*B58)</f>
        <v>41.15920409</v>
      </c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8.0" customHeight="1">
      <c r="A59" s="98">
        <f>IF(A58&gt;='Supuestos del modelo'!$B$52,"",A58+1)</f>
        <v>51</v>
      </c>
      <c r="B59" s="75">
        <f t="shared" si="1"/>
        <v>9202.72975</v>
      </c>
      <c r="C59" s="95">
        <f>IF(A59="","",-PMT('Supuestos del modelo'!$B$53,'Supuestos del modelo'!$B$52,'Supuestos del modelo'!$B$50))</f>
        <v>941.0199185</v>
      </c>
      <c r="D59" s="95">
        <f t="shared" si="2"/>
        <v>903.5268583</v>
      </c>
      <c r="E59" s="95">
        <f>IF(A59="","",'Supuestos del modelo'!$B$53*B59)</f>
        <v>37.49306015</v>
      </c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8.0" customHeight="1">
      <c r="A60" s="98">
        <f>IF(A59&gt;='Supuestos del modelo'!$B$52,"",A59+1)</f>
        <v>52</v>
      </c>
      <c r="B60" s="75">
        <f t="shared" si="1"/>
        <v>8299.202892</v>
      </c>
      <c r="C60" s="95">
        <f>IF(A60="","",-PMT('Supuestos del modelo'!$B$53,'Supuestos del modelo'!$B$52,'Supuestos del modelo'!$B$50))</f>
        <v>941.0199185</v>
      </c>
      <c r="D60" s="95">
        <f t="shared" si="2"/>
        <v>907.2079386</v>
      </c>
      <c r="E60" s="95">
        <f>IF(A60="","",'Supuestos del modelo'!$B$53*B60)</f>
        <v>33.81197989</v>
      </c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8.0" customHeight="1">
      <c r="A61" s="98">
        <f>IF(A60&gt;='Supuestos del modelo'!$B$52,"",A60+1)</f>
        <v>53</v>
      </c>
      <c r="B61" s="75">
        <f t="shared" si="1"/>
        <v>7391.994953</v>
      </c>
      <c r="C61" s="95">
        <f>IF(A61="","",-PMT('Supuestos del modelo'!$B$53,'Supuestos del modelo'!$B$52,'Supuestos del modelo'!$B$50))</f>
        <v>941.0199185</v>
      </c>
      <c r="D61" s="95">
        <f t="shared" si="2"/>
        <v>910.904016</v>
      </c>
      <c r="E61" s="95">
        <f>IF(A61="","",'Supuestos del modelo'!$B$53*B61)</f>
        <v>30.11590245</v>
      </c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8.0" customHeight="1">
      <c r="A62" s="98">
        <f>IF(A61&gt;='Supuestos del modelo'!$B$52,"",A61+1)</f>
        <v>54</v>
      </c>
      <c r="B62" s="75">
        <f t="shared" si="1"/>
        <v>6481.090937</v>
      </c>
      <c r="C62" s="95">
        <f>IF(A62="","",-PMT('Supuestos del modelo'!$B$53,'Supuestos del modelo'!$B$52,'Supuestos del modelo'!$B$50))</f>
        <v>941.0199185</v>
      </c>
      <c r="D62" s="95">
        <f t="shared" si="2"/>
        <v>914.6151517</v>
      </c>
      <c r="E62" s="95">
        <f>IF(A62="","",'Supuestos del modelo'!$B$53*B62)</f>
        <v>26.40476673</v>
      </c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8.0" customHeight="1">
      <c r="A63" s="98">
        <f>IF(A62&gt;='Supuestos del modelo'!$B$52,"",A62+1)</f>
        <v>55</v>
      </c>
      <c r="B63" s="75">
        <f t="shared" si="1"/>
        <v>5566.475786</v>
      </c>
      <c r="C63" s="95">
        <f>IF(A63="","",-PMT('Supuestos del modelo'!$B$53,'Supuestos del modelo'!$B$52,'Supuestos del modelo'!$B$50))</f>
        <v>941.0199185</v>
      </c>
      <c r="D63" s="95">
        <f t="shared" si="2"/>
        <v>918.3414071</v>
      </c>
      <c r="E63" s="95">
        <f>IF(A63="","",'Supuestos del modelo'!$B$53*B63)</f>
        <v>22.67851139</v>
      </c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8.0" customHeight="1">
      <c r="A64" s="98">
        <f>IF(A63&gt;='Supuestos del modelo'!$B$52,"",A63+1)</f>
        <v>56</v>
      </c>
      <c r="B64" s="75">
        <f t="shared" si="1"/>
        <v>4648.134379</v>
      </c>
      <c r="C64" s="95">
        <f>IF(A64="","",-PMT('Supuestos del modelo'!$B$53,'Supuestos del modelo'!$B$52,'Supuestos del modelo'!$B$50))</f>
        <v>941.0199185</v>
      </c>
      <c r="D64" s="95">
        <f t="shared" si="2"/>
        <v>922.0828437</v>
      </c>
      <c r="E64" s="95">
        <f>IF(A64="","",'Supuestos del modelo'!$B$53*B64)</f>
        <v>18.93707482</v>
      </c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8.0" customHeight="1">
      <c r="A65" s="98">
        <f>IF(A64&gt;='Supuestos del modelo'!$B$52,"",A64+1)</f>
        <v>57</v>
      </c>
      <c r="B65" s="75">
        <f t="shared" si="1"/>
        <v>3726.051535</v>
      </c>
      <c r="C65" s="95">
        <f>IF(A65="","",-PMT('Supuestos del modelo'!$B$53,'Supuestos del modelo'!$B$52,'Supuestos del modelo'!$B$50))</f>
        <v>941.0199185</v>
      </c>
      <c r="D65" s="95">
        <f t="shared" si="2"/>
        <v>925.8395233</v>
      </c>
      <c r="E65" s="95">
        <f>IF(A65="","",'Supuestos del modelo'!$B$53*B65)</f>
        <v>15.18039518</v>
      </c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8.0" customHeight="1">
      <c r="A66" s="98">
        <f>IF(A65&gt;='Supuestos del modelo'!$B$52,"",A65+1)</f>
        <v>58</v>
      </c>
      <c r="B66" s="75">
        <f t="shared" si="1"/>
        <v>2800.212012</v>
      </c>
      <c r="C66" s="95">
        <f>IF(A66="","",-PMT('Supuestos del modelo'!$B$53,'Supuestos del modelo'!$B$52,'Supuestos del modelo'!$B$50))</f>
        <v>941.0199185</v>
      </c>
      <c r="D66" s="95">
        <f t="shared" si="2"/>
        <v>929.6115081</v>
      </c>
      <c r="E66" s="95">
        <f>IF(A66="","",'Supuestos del modelo'!$B$53*B66)</f>
        <v>11.40841036</v>
      </c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8.0" customHeight="1">
      <c r="A67" s="98">
        <f>IF(A66&gt;='Supuestos del modelo'!$B$52,"",A66+1)</f>
        <v>59</v>
      </c>
      <c r="B67" s="75">
        <f t="shared" si="1"/>
        <v>1870.600503</v>
      </c>
      <c r="C67" s="95">
        <f>IF(A67="","",-PMT('Supuestos del modelo'!$B$53,'Supuestos del modelo'!$B$52,'Supuestos del modelo'!$B$50))</f>
        <v>941.0199185</v>
      </c>
      <c r="D67" s="95">
        <f t="shared" si="2"/>
        <v>933.3988605</v>
      </c>
      <c r="E67" s="95">
        <f>IF(A67="","",'Supuestos del modelo'!$B$53*B67)</f>
        <v>7.621058001</v>
      </c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8.0" customHeight="1">
      <c r="A68" s="98">
        <f>IF(A67&gt;='Supuestos del modelo'!$B$52,"",A67+1)</f>
        <v>60</v>
      </c>
      <c r="B68" s="75">
        <f t="shared" si="1"/>
        <v>937.201643</v>
      </c>
      <c r="C68" s="95">
        <f>IF(A68="","",-PMT('Supuestos del modelo'!$B$53,'Supuestos del modelo'!$B$52,'Supuestos del modelo'!$B$50))</f>
        <v>941.0199185</v>
      </c>
      <c r="D68" s="95">
        <f t="shared" si="2"/>
        <v>937.201643</v>
      </c>
      <c r="E68" s="95">
        <f>IF(A68="","",'Supuestos del modelo'!$B$53*B68)</f>
        <v>3.818275504</v>
      </c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8.0" customHeight="1">
      <c r="A69" s="98" t="str">
        <f>IF(A68&gt;='Supuestos del modelo'!$B$52,"",A68+1)</f>
        <v/>
      </c>
      <c r="B69" s="75" t="str">
        <f t="shared" si="1"/>
        <v/>
      </c>
      <c r="C69" s="95" t="str">
        <f>IF(A69="","",-PMT('Supuestos del modelo'!$B$53,'Supuestos del modelo'!$B$52,'Supuestos del modelo'!$B$50))</f>
        <v/>
      </c>
      <c r="D69" s="95" t="str">
        <f t="shared" si="2"/>
        <v/>
      </c>
      <c r="E69" s="95" t="str">
        <f>IF(A69="","",'Supuestos del modelo'!$B$53*B69)</f>
        <v/>
      </c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8.0" customHeight="1">
      <c r="A70" s="98" t="str">
        <f>IF(A69&gt;='Supuestos del modelo'!$B$52,"",A69+1)</f>
        <v/>
      </c>
      <c r="B70" s="75" t="str">
        <f t="shared" si="1"/>
        <v/>
      </c>
      <c r="C70" s="95" t="str">
        <f>IF(A70="","",-PMT('Supuestos del modelo'!$B$53,'Supuestos del modelo'!$B$52,'Supuestos del modelo'!$B$50))</f>
        <v/>
      </c>
      <c r="D70" s="95" t="str">
        <f t="shared" si="2"/>
        <v/>
      </c>
      <c r="E70" s="95" t="str">
        <f>IF(A70="","",'Supuestos del modelo'!$B$53*B70)</f>
        <v/>
      </c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8.0" customHeight="1">
      <c r="A71" s="98" t="str">
        <f>IF(A70&gt;='Supuestos del modelo'!$B$52,"",A70+1)</f>
        <v/>
      </c>
      <c r="B71" s="75" t="str">
        <f t="shared" si="1"/>
        <v/>
      </c>
      <c r="C71" s="95" t="str">
        <f>IF(A71="","",-PMT('Supuestos del modelo'!$B$53,'Supuestos del modelo'!$B$52,'Supuestos del modelo'!$B$50))</f>
        <v/>
      </c>
      <c r="D71" s="95" t="str">
        <f t="shared" si="2"/>
        <v/>
      </c>
      <c r="E71" s="95" t="str">
        <f>IF(A71="","",'Supuestos del modelo'!$B$53*B71)</f>
        <v/>
      </c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8.0" customHeight="1">
      <c r="A72" s="98" t="str">
        <f>IF(A71&gt;='Supuestos del modelo'!$B$52,"",A71+1)</f>
        <v/>
      </c>
      <c r="B72" s="75" t="str">
        <f t="shared" si="1"/>
        <v/>
      </c>
      <c r="C72" s="95" t="str">
        <f>IF(A72="","",-PMT('Supuestos del modelo'!$B$53,'Supuestos del modelo'!$B$52,'Supuestos del modelo'!$B$50))</f>
        <v/>
      </c>
      <c r="D72" s="95" t="str">
        <f t="shared" si="2"/>
        <v/>
      </c>
      <c r="E72" s="95" t="str">
        <f>IF(A72="","",'Supuestos del modelo'!$B$53*B72)</f>
        <v/>
      </c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8.0" customHeight="1">
      <c r="A73" s="98" t="str">
        <f>IF(A72&gt;='Supuestos del modelo'!$B$52,"",A72+1)</f>
        <v/>
      </c>
      <c r="B73" s="75" t="str">
        <f t="shared" si="1"/>
        <v/>
      </c>
      <c r="C73" s="95" t="str">
        <f>IF(A73="","",-PMT('Supuestos del modelo'!$B$53,'Supuestos del modelo'!$B$52,'Supuestos del modelo'!$B$50))</f>
        <v/>
      </c>
      <c r="D73" s="95" t="str">
        <f t="shared" si="2"/>
        <v/>
      </c>
      <c r="E73" s="95" t="str">
        <f>IF(A73="","",'Supuestos del modelo'!$B$53*B73)</f>
        <v/>
      </c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8.0" customHeight="1">
      <c r="A74" s="98" t="str">
        <f>IF(A73&gt;='Supuestos del modelo'!$B$52,"",A73+1)</f>
        <v/>
      </c>
      <c r="B74" s="75" t="str">
        <f t="shared" si="1"/>
        <v/>
      </c>
      <c r="C74" s="95" t="str">
        <f>IF(A74="","",-PMT('Supuestos del modelo'!$B$53,'Supuestos del modelo'!$B$52,'Supuestos del modelo'!$B$50))</f>
        <v/>
      </c>
      <c r="D74" s="95" t="str">
        <f t="shared" si="2"/>
        <v/>
      </c>
      <c r="E74" s="95" t="str">
        <f>IF(A74="","",'Supuestos del modelo'!$B$53*B74)</f>
        <v/>
      </c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8.0" customHeight="1">
      <c r="A75" s="98" t="str">
        <f>IF(A74&gt;='Supuestos del modelo'!$B$52,"",A74+1)</f>
        <v/>
      </c>
      <c r="B75" s="75" t="str">
        <f t="shared" si="1"/>
        <v/>
      </c>
      <c r="C75" s="95" t="str">
        <f>IF(A75="","",-PMT('Supuestos del modelo'!$B$53,'Supuestos del modelo'!$B$52,'Supuestos del modelo'!$B$50))</f>
        <v/>
      </c>
      <c r="D75" s="95" t="str">
        <f t="shared" si="2"/>
        <v/>
      </c>
      <c r="E75" s="95" t="str">
        <f>IF(A75="","",'Supuestos del modelo'!$B$53*B75)</f>
        <v/>
      </c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8.0" customHeight="1">
      <c r="A76" s="98" t="str">
        <f>IF(A75&gt;='Supuestos del modelo'!$B$52,"",A75+1)</f>
        <v/>
      </c>
      <c r="B76" s="75" t="str">
        <f t="shared" si="1"/>
        <v/>
      </c>
      <c r="C76" s="95" t="str">
        <f>IF(A76="","",-PMT('Supuestos del modelo'!$B$53,'Supuestos del modelo'!$B$52,'Supuestos del modelo'!$B$50))</f>
        <v/>
      </c>
      <c r="D76" s="95" t="str">
        <f t="shared" si="2"/>
        <v/>
      </c>
      <c r="E76" s="95" t="str">
        <f>IF(A76="","",'Supuestos del modelo'!$B$53*B76)</f>
        <v/>
      </c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8.0" customHeight="1">
      <c r="A77" s="98" t="str">
        <f>IF(A76&gt;='Supuestos del modelo'!$B$52,"",A76+1)</f>
        <v/>
      </c>
      <c r="B77" s="75" t="str">
        <f t="shared" si="1"/>
        <v/>
      </c>
      <c r="C77" s="95" t="str">
        <f>IF(A77="","",-PMT('Supuestos del modelo'!$B$53,'Supuestos del modelo'!$B$52,'Supuestos del modelo'!$B$50))</f>
        <v/>
      </c>
      <c r="D77" s="95" t="str">
        <f t="shared" si="2"/>
        <v/>
      </c>
      <c r="E77" s="95" t="str">
        <f>IF(A77="","",'Supuestos del modelo'!$B$53*B77)</f>
        <v/>
      </c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8.0" customHeight="1">
      <c r="A78" s="98" t="str">
        <f>IF(A77&gt;='Supuestos del modelo'!$B$52,"",A77+1)</f>
        <v/>
      </c>
      <c r="B78" s="75" t="str">
        <f t="shared" si="1"/>
        <v/>
      </c>
      <c r="C78" s="95" t="str">
        <f>IF(A78="","",-PMT('Supuestos del modelo'!$B$53,'Supuestos del modelo'!$B$52,'Supuestos del modelo'!$B$50))</f>
        <v/>
      </c>
      <c r="D78" s="95" t="str">
        <f t="shared" si="2"/>
        <v/>
      </c>
      <c r="E78" s="95" t="str">
        <f>IF(A78="","",'Supuestos del modelo'!$B$53*B78)</f>
        <v/>
      </c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8.0" customHeight="1">
      <c r="A79" s="98" t="str">
        <f>IF(A78&gt;='Supuestos del modelo'!$B$52,"",A78+1)</f>
        <v/>
      </c>
      <c r="B79" s="75" t="str">
        <f t="shared" si="1"/>
        <v/>
      </c>
      <c r="C79" s="95" t="str">
        <f>IF(A79="","",-PMT('Supuestos del modelo'!$B$53,'Supuestos del modelo'!$B$52,'Supuestos del modelo'!$B$50))</f>
        <v/>
      </c>
      <c r="D79" s="95" t="str">
        <f t="shared" si="2"/>
        <v/>
      </c>
      <c r="E79" s="95" t="str">
        <f>IF(A79="","",'Supuestos del modelo'!$B$53*B79)</f>
        <v/>
      </c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8.0" customHeight="1">
      <c r="A80" s="98" t="str">
        <f>IF(A79&gt;='Supuestos del modelo'!$B$52,"",A79+1)</f>
        <v/>
      </c>
      <c r="B80" s="75" t="str">
        <f t="shared" si="1"/>
        <v/>
      </c>
      <c r="C80" s="95" t="str">
        <f>IF(A80="","",-PMT('Supuestos del modelo'!$B$53,'Supuestos del modelo'!$B$52,'Supuestos del modelo'!$B$50))</f>
        <v/>
      </c>
      <c r="D80" s="95" t="str">
        <f t="shared" si="2"/>
        <v/>
      </c>
      <c r="E80" s="95" t="str">
        <f>IF(A80="","",'Supuestos del modelo'!$B$53*B80)</f>
        <v/>
      </c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8.0" customHeight="1">
      <c r="A81" s="98" t="str">
        <f>IF(A80&gt;='Supuestos del modelo'!$B$52,"",A80+1)</f>
        <v/>
      </c>
      <c r="B81" s="75" t="str">
        <f t="shared" si="1"/>
        <v/>
      </c>
      <c r="C81" s="95" t="str">
        <f>IF(A81="","",-PMT('Supuestos del modelo'!$B$53,'Supuestos del modelo'!$B$52,'Supuestos del modelo'!$B$50))</f>
        <v/>
      </c>
      <c r="D81" s="95" t="str">
        <f t="shared" si="2"/>
        <v/>
      </c>
      <c r="E81" s="95" t="str">
        <f>IF(A81="","",'Supuestos del modelo'!$B$53*B81)</f>
        <v/>
      </c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8.0" customHeight="1">
      <c r="A82" s="98" t="str">
        <f>IF(A81&gt;='Supuestos del modelo'!$B$52,"",A81+1)</f>
        <v/>
      </c>
      <c r="B82" s="75" t="str">
        <f t="shared" si="1"/>
        <v/>
      </c>
      <c r="C82" s="95" t="str">
        <f>IF(A82="","",-PMT('Supuestos del modelo'!$B$53,'Supuestos del modelo'!$B$52,'Supuestos del modelo'!$B$50))</f>
        <v/>
      </c>
      <c r="D82" s="95" t="str">
        <f t="shared" si="2"/>
        <v/>
      </c>
      <c r="E82" s="95" t="str">
        <f>IF(A82="","",'Supuestos del modelo'!$B$53*B82)</f>
        <v/>
      </c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8.0" customHeight="1">
      <c r="A83" s="98" t="str">
        <f>IF(A82&gt;='Supuestos del modelo'!$B$52,"",A82+1)</f>
        <v/>
      </c>
      <c r="B83" s="75" t="str">
        <f t="shared" si="1"/>
        <v/>
      </c>
      <c r="C83" s="95" t="str">
        <f>IF(A83="","",-PMT('Supuestos del modelo'!$B$53,'Supuestos del modelo'!$B$52,'Supuestos del modelo'!$B$50))</f>
        <v/>
      </c>
      <c r="D83" s="95" t="str">
        <f t="shared" si="2"/>
        <v/>
      </c>
      <c r="E83" s="95" t="str">
        <f>IF(A83="","",'Supuestos del modelo'!$B$53*B83)</f>
        <v/>
      </c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8.0" customHeight="1">
      <c r="A84" s="98" t="str">
        <f>IF(A83&gt;='Supuestos del modelo'!$B$52,"",A83+1)</f>
        <v/>
      </c>
      <c r="B84" s="75" t="str">
        <f t="shared" si="1"/>
        <v/>
      </c>
      <c r="C84" s="95" t="str">
        <f>IF(A84="","",-PMT('Supuestos del modelo'!$B$53,'Supuestos del modelo'!$B$52,'Supuestos del modelo'!$B$50))</f>
        <v/>
      </c>
      <c r="D84" s="95" t="str">
        <f t="shared" si="2"/>
        <v/>
      </c>
      <c r="E84" s="95" t="str">
        <f>IF(A84="","",'Supuestos del modelo'!$B$53*B84)</f>
        <v/>
      </c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8.0" customHeight="1">
      <c r="A85" s="98" t="str">
        <f>IF(A84&gt;='Supuestos del modelo'!$B$52,"",A84+1)</f>
        <v/>
      </c>
      <c r="B85" s="75" t="str">
        <f t="shared" si="1"/>
        <v/>
      </c>
      <c r="C85" s="95" t="str">
        <f>IF(A85="","",-PMT('Supuestos del modelo'!$B$53,'Supuestos del modelo'!$B$52,'Supuestos del modelo'!$B$50))</f>
        <v/>
      </c>
      <c r="D85" s="95" t="str">
        <f t="shared" si="2"/>
        <v/>
      </c>
      <c r="E85" s="95" t="str">
        <f>IF(A85="","",'Supuestos del modelo'!$B$53*B85)</f>
        <v/>
      </c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8.0" customHeight="1">
      <c r="A86" s="98" t="str">
        <f>IF(A85&gt;='Supuestos del modelo'!$B$52,"",A85+1)</f>
        <v/>
      </c>
      <c r="B86" s="75" t="str">
        <f t="shared" si="1"/>
        <v/>
      </c>
      <c r="C86" s="95" t="str">
        <f>IF(A86="","",-PMT('Supuestos del modelo'!$B$53,'Supuestos del modelo'!$B$52,'Supuestos del modelo'!$B$50))</f>
        <v/>
      </c>
      <c r="D86" s="95" t="str">
        <f t="shared" si="2"/>
        <v/>
      </c>
      <c r="E86" s="95" t="str">
        <f>IF(A86="","",'Supuestos del modelo'!$B$53*B86)</f>
        <v/>
      </c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8.0" customHeight="1">
      <c r="A87" s="98" t="str">
        <f>IF(A86&gt;='Supuestos del modelo'!$B$52,"",A86+1)</f>
        <v/>
      </c>
      <c r="B87" s="75" t="str">
        <f t="shared" si="1"/>
        <v/>
      </c>
      <c r="C87" s="95" t="str">
        <f>IF(A87="","",-PMT('Supuestos del modelo'!$B$53,'Supuestos del modelo'!$B$52,'Supuestos del modelo'!$B$50))</f>
        <v/>
      </c>
      <c r="D87" s="95" t="str">
        <f t="shared" si="2"/>
        <v/>
      </c>
      <c r="E87" s="95" t="str">
        <f>IF(A87="","",'Supuestos del modelo'!$B$53*B87)</f>
        <v/>
      </c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8.0" customHeight="1">
      <c r="A88" s="98" t="str">
        <f>IF(A87&gt;='Supuestos del modelo'!$B$52,"",A87+1)</f>
        <v/>
      </c>
      <c r="B88" s="75" t="str">
        <f t="shared" si="1"/>
        <v/>
      </c>
      <c r="C88" s="95" t="str">
        <f>IF(A88="","",-PMT('Supuestos del modelo'!$B$53,'Supuestos del modelo'!$B$52,'Supuestos del modelo'!$B$50))</f>
        <v/>
      </c>
      <c r="D88" s="95" t="str">
        <f t="shared" si="2"/>
        <v/>
      </c>
      <c r="E88" s="95" t="str">
        <f>IF(A88="","",'Supuestos del modelo'!$B$53*B88)</f>
        <v/>
      </c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8.0" customHeight="1">
      <c r="A89" s="98" t="str">
        <f>IF(A88&gt;='Supuestos del modelo'!$B$52,"",A88+1)</f>
        <v/>
      </c>
      <c r="B89" s="75" t="str">
        <f t="shared" si="1"/>
        <v/>
      </c>
      <c r="C89" s="95" t="str">
        <f>IF(A89="","",-PMT('Supuestos del modelo'!$B$53,'Supuestos del modelo'!$B$52,'Supuestos del modelo'!$B$50))</f>
        <v/>
      </c>
      <c r="D89" s="95" t="str">
        <f t="shared" si="2"/>
        <v/>
      </c>
      <c r="E89" s="95" t="str">
        <f>IF(A89="","",'Supuestos del modelo'!$B$53*B89)</f>
        <v/>
      </c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8.0" customHeight="1">
      <c r="A90" s="98" t="str">
        <f>IF(A89&gt;='Supuestos del modelo'!$B$52,"",A89+1)</f>
        <v/>
      </c>
      <c r="B90" s="75" t="str">
        <f t="shared" si="1"/>
        <v/>
      </c>
      <c r="C90" s="95" t="str">
        <f>IF(A90="","",-PMT('Supuestos del modelo'!$B$53,'Supuestos del modelo'!$B$52,'Supuestos del modelo'!$B$50))</f>
        <v/>
      </c>
      <c r="D90" s="95" t="str">
        <f t="shared" si="2"/>
        <v/>
      </c>
      <c r="E90" s="95" t="str">
        <f>IF(A90="","",'Supuestos del modelo'!$B$53*B90)</f>
        <v/>
      </c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8.0" customHeight="1">
      <c r="A91" s="98" t="str">
        <f>IF(A90&gt;='Supuestos del modelo'!$B$52,"",A90+1)</f>
        <v/>
      </c>
      <c r="B91" s="75" t="str">
        <f t="shared" si="1"/>
        <v/>
      </c>
      <c r="C91" s="95" t="str">
        <f>IF(A91="","",-PMT('Supuestos del modelo'!$B$53,'Supuestos del modelo'!$B$52,'Supuestos del modelo'!$B$50))</f>
        <v/>
      </c>
      <c r="D91" s="95" t="str">
        <f t="shared" si="2"/>
        <v/>
      </c>
      <c r="E91" s="95" t="str">
        <f>IF(A91="","",'Supuestos del modelo'!$B$53*B91)</f>
        <v/>
      </c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8.0" customHeight="1">
      <c r="A92" s="98" t="str">
        <f>IF(A91&gt;='Supuestos del modelo'!$B$52,"",A91+1)</f>
        <v/>
      </c>
      <c r="B92" s="75" t="str">
        <f t="shared" si="1"/>
        <v/>
      </c>
      <c r="C92" s="95" t="str">
        <f>IF(A92="","",-PMT('Supuestos del modelo'!$B$53,'Supuestos del modelo'!$B$52,'Supuestos del modelo'!$B$50))</f>
        <v/>
      </c>
      <c r="D92" s="95" t="str">
        <f t="shared" si="2"/>
        <v/>
      </c>
      <c r="E92" s="95" t="str">
        <f>IF(A92="","",'Supuestos del modelo'!$B$53*B92)</f>
        <v/>
      </c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8.0" customHeight="1">
      <c r="A93" s="98" t="str">
        <f>IF(A92&gt;='Supuestos del modelo'!$B$52,"",A92+1)</f>
        <v/>
      </c>
      <c r="B93" s="75" t="str">
        <f t="shared" si="1"/>
        <v/>
      </c>
      <c r="C93" s="95" t="str">
        <f>IF(A93="","",-PMT('Supuestos del modelo'!$B$53,'Supuestos del modelo'!$B$52,'Supuestos del modelo'!$B$50))</f>
        <v/>
      </c>
      <c r="D93" s="95" t="str">
        <f t="shared" si="2"/>
        <v/>
      </c>
      <c r="E93" s="95" t="str">
        <f>IF(A93="","",'Supuestos del modelo'!$B$53*B93)</f>
        <v/>
      </c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8.0" customHeight="1">
      <c r="A94" s="98" t="str">
        <f>IF(A93&gt;='Supuestos del modelo'!$B$52,"",A93+1)</f>
        <v/>
      </c>
      <c r="B94" s="75" t="str">
        <f t="shared" si="1"/>
        <v/>
      </c>
      <c r="C94" s="95" t="str">
        <f>IF(A94="","",-PMT('Supuestos del modelo'!$B$53,'Supuestos del modelo'!$B$52,'Supuestos del modelo'!$B$50))</f>
        <v/>
      </c>
      <c r="D94" s="95" t="str">
        <f t="shared" si="2"/>
        <v/>
      </c>
      <c r="E94" s="95" t="str">
        <f>IF(A94="","",'Supuestos del modelo'!$B$53*B94)</f>
        <v/>
      </c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8.0" customHeight="1">
      <c r="A95" s="98" t="str">
        <f>IF(A94&gt;='Supuestos del modelo'!$B$52,"",A94+1)</f>
        <v/>
      </c>
      <c r="B95" s="75" t="str">
        <f t="shared" si="1"/>
        <v/>
      </c>
      <c r="C95" s="95" t="str">
        <f>IF(A95="","",-PMT('Supuestos del modelo'!$B$53,'Supuestos del modelo'!$B$52,'Supuestos del modelo'!$B$50))</f>
        <v/>
      </c>
      <c r="D95" s="95" t="str">
        <f t="shared" si="2"/>
        <v/>
      </c>
      <c r="E95" s="95" t="str">
        <f>IF(A95="","",'Supuestos del modelo'!$B$53*B95)</f>
        <v/>
      </c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8.0" customHeight="1">
      <c r="A96" s="98" t="str">
        <f>IF(A95&gt;='Supuestos del modelo'!$B$52,"",A95+1)</f>
        <v/>
      </c>
      <c r="B96" s="75" t="str">
        <f t="shared" si="1"/>
        <v/>
      </c>
      <c r="C96" s="95" t="str">
        <f>IF(A96="","",-PMT('Supuestos del modelo'!$B$53,'Supuestos del modelo'!$B$52,'Supuestos del modelo'!$B$50))</f>
        <v/>
      </c>
      <c r="D96" s="95" t="str">
        <f t="shared" si="2"/>
        <v/>
      </c>
      <c r="E96" s="95" t="str">
        <f>IF(A96="","",'Supuestos del modelo'!$B$53*B96)</f>
        <v/>
      </c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8.0" customHeight="1">
      <c r="A97" s="98" t="str">
        <f>IF(A96&gt;='Supuestos del modelo'!$B$52,"",A96+1)</f>
        <v/>
      </c>
      <c r="B97" s="75" t="str">
        <f t="shared" si="1"/>
        <v/>
      </c>
      <c r="C97" s="95" t="str">
        <f>IF(A97="","",-PMT('Supuestos del modelo'!$B$53,'Supuestos del modelo'!$B$52,'Supuestos del modelo'!$B$50))</f>
        <v/>
      </c>
      <c r="D97" s="95" t="str">
        <f t="shared" si="2"/>
        <v/>
      </c>
      <c r="E97" s="95" t="str">
        <f>IF(A97="","",'Supuestos del modelo'!$B$53*B97)</f>
        <v/>
      </c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8.0" customHeight="1">
      <c r="A98" s="98" t="str">
        <f>IF(A97&gt;='Supuestos del modelo'!$B$52,"",A97+1)</f>
        <v/>
      </c>
      <c r="B98" s="75" t="str">
        <f t="shared" si="1"/>
        <v/>
      </c>
      <c r="C98" s="95" t="str">
        <f>IF(A98="","",-PMT('Supuestos del modelo'!$B$53,'Supuestos del modelo'!$B$52,'Supuestos del modelo'!$B$50))</f>
        <v/>
      </c>
      <c r="D98" s="95" t="str">
        <f t="shared" si="2"/>
        <v/>
      </c>
      <c r="E98" s="95" t="str">
        <f>IF(A98="","",'Supuestos del modelo'!$B$53*B98)</f>
        <v/>
      </c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8.0" customHeight="1">
      <c r="A99" s="98" t="str">
        <f>IF(A98&gt;='Supuestos del modelo'!$B$52,"",A98+1)</f>
        <v/>
      </c>
      <c r="B99" s="75" t="str">
        <f t="shared" si="1"/>
        <v/>
      </c>
      <c r="C99" s="95" t="str">
        <f>IF(A99="","",-PMT('Supuestos del modelo'!$B$53,'Supuestos del modelo'!$B$52,'Supuestos del modelo'!$B$50))</f>
        <v/>
      </c>
      <c r="D99" s="95" t="str">
        <f t="shared" si="2"/>
        <v/>
      </c>
      <c r="E99" s="95" t="str">
        <f>IF(A99="","",'Supuestos del modelo'!$B$53*B99)</f>
        <v/>
      </c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8.0" customHeight="1">
      <c r="A100" s="98" t="str">
        <f>IF(A99&gt;='Supuestos del modelo'!$B$52,"",A99+1)</f>
        <v/>
      </c>
      <c r="B100" s="75" t="str">
        <f t="shared" si="1"/>
        <v/>
      </c>
      <c r="C100" s="95" t="str">
        <f>IF(A100="","",-PMT('Supuestos del modelo'!$B$53,'Supuestos del modelo'!$B$52,'Supuestos del modelo'!$B$50))</f>
        <v/>
      </c>
      <c r="D100" s="95" t="str">
        <f t="shared" si="2"/>
        <v/>
      </c>
      <c r="E100" s="95" t="str">
        <f>IF(A100="","",'Supuestos del modelo'!$B$53*B100)</f>
        <v/>
      </c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8.0" customHeight="1">
      <c r="A101" s="98" t="str">
        <f>IF(A100&gt;='Supuestos del modelo'!$B$52,"",A100+1)</f>
        <v/>
      </c>
      <c r="B101" s="75" t="str">
        <f t="shared" si="1"/>
        <v/>
      </c>
      <c r="C101" s="95" t="str">
        <f>IF(A101="","",-PMT('Supuestos del modelo'!$B$53,'Supuestos del modelo'!$B$52,'Supuestos del modelo'!$B$50))</f>
        <v/>
      </c>
      <c r="D101" s="95" t="str">
        <f t="shared" si="2"/>
        <v/>
      </c>
      <c r="E101" s="95" t="str">
        <f>IF(A101="","",'Supuestos del modelo'!$B$53*B101)</f>
        <v/>
      </c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8.0" customHeight="1">
      <c r="A102" s="98" t="str">
        <f>IF(A101&gt;='Supuestos del modelo'!$B$52,"",A101+1)</f>
        <v/>
      </c>
      <c r="B102" s="75" t="str">
        <f t="shared" si="1"/>
        <v/>
      </c>
      <c r="C102" s="95" t="str">
        <f>IF(A102="","",-PMT('Supuestos del modelo'!$B$53,'Supuestos del modelo'!$B$52,'Supuestos del modelo'!$B$50))</f>
        <v/>
      </c>
      <c r="D102" s="95" t="str">
        <f t="shared" si="2"/>
        <v/>
      </c>
      <c r="E102" s="95" t="str">
        <f>IF(A102="","",'Supuestos del modelo'!$B$53*B102)</f>
        <v/>
      </c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8.0" customHeight="1">
      <c r="A103" s="98" t="str">
        <f>IF(A102&gt;='Supuestos del modelo'!$B$52,"",A102+1)</f>
        <v/>
      </c>
      <c r="B103" s="75" t="str">
        <f t="shared" si="1"/>
        <v/>
      </c>
      <c r="C103" s="95" t="str">
        <f>IF(A103="","",-PMT('Supuestos del modelo'!$B$53,'Supuestos del modelo'!$B$52,'Supuestos del modelo'!$B$50))</f>
        <v/>
      </c>
      <c r="D103" s="95" t="str">
        <f t="shared" si="2"/>
        <v/>
      </c>
      <c r="E103" s="95" t="str">
        <f>IF(A103="","",'Supuestos del modelo'!$B$53*B103)</f>
        <v/>
      </c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8.0" customHeight="1">
      <c r="A104" s="98" t="str">
        <f>IF(A103&gt;='Supuestos del modelo'!$B$52,"",A103+1)</f>
        <v/>
      </c>
      <c r="B104" s="75" t="str">
        <f t="shared" si="1"/>
        <v/>
      </c>
      <c r="C104" s="95" t="str">
        <f>IF(A104="","",-PMT('Supuestos del modelo'!$B$53,'Supuestos del modelo'!$B$52,'Supuestos del modelo'!$B$50))</f>
        <v/>
      </c>
      <c r="D104" s="95" t="str">
        <f t="shared" si="2"/>
        <v/>
      </c>
      <c r="E104" s="95" t="str">
        <f>IF(A104="","",'Supuestos del modelo'!$B$53*B104)</f>
        <v/>
      </c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8.0" customHeight="1">
      <c r="A105" s="98" t="str">
        <f>IF(A104&gt;='Supuestos del modelo'!$B$52,"",A104+1)</f>
        <v/>
      </c>
      <c r="B105" s="75" t="str">
        <f t="shared" si="1"/>
        <v/>
      </c>
      <c r="C105" s="95" t="str">
        <f>IF(A105="","",-PMT('Supuestos del modelo'!$B$53,'Supuestos del modelo'!$B$52,'Supuestos del modelo'!$B$50))</f>
        <v/>
      </c>
      <c r="D105" s="95" t="str">
        <f t="shared" si="2"/>
        <v/>
      </c>
      <c r="E105" s="95" t="str">
        <f>IF(A105="","",'Supuestos del modelo'!$B$53*B105)</f>
        <v/>
      </c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8.0" customHeight="1">
      <c r="A106" s="98" t="str">
        <f>IF(A105&gt;='Supuestos del modelo'!$B$52,"",A105+1)</f>
        <v/>
      </c>
      <c r="B106" s="75" t="str">
        <f t="shared" si="1"/>
        <v/>
      </c>
      <c r="C106" s="95" t="str">
        <f>IF(A106="","",-PMT('Supuestos del modelo'!$B$53,'Supuestos del modelo'!$B$52,'Supuestos del modelo'!$B$50))</f>
        <v/>
      </c>
      <c r="D106" s="95" t="str">
        <f t="shared" si="2"/>
        <v/>
      </c>
      <c r="E106" s="95" t="str">
        <f>IF(A106="","",'Supuestos del modelo'!$B$53*B106)</f>
        <v/>
      </c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8.0" customHeight="1">
      <c r="A107" s="98" t="str">
        <f>IF(A106&gt;='Supuestos del modelo'!$B$52,"",A106+1)</f>
        <v/>
      </c>
      <c r="B107" s="75" t="str">
        <f t="shared" si="1"/>
        <v/>
      </c>
      <c r="C107" s="95" t="str">
        <f>IF(A107="","",-PMT('Supuestos del modelo'!$B$53,'Supuestos del modelo'!$B$52,'Supuestos del modelo'!$B$50))</f>
        <v/>
      </c>
      <c r="D107" s="95" t="str">
        <f t="shared" si="2"/>
        <v/>
      </c>
      <c r="E107" s="95" t="str">
        <f>IF(A107="","",'Supuestos del modelo'!$B$53*B107)</f>
        <v/>
      </c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8.0" customHeight="1">
      <c r="A108" s="98" t="str">
        <f>IF(A107&gt;='Supuestos del modelo'!$B$52,"",A107+1)</f>
        <v/>
      </c>
      <c r="B108" s="75" t="str">
        <f t="shared" si="1"/>
        <v/>
      </c>
      <c r="C108" s="95" t="str">
        <f>IF(A108="","",-PMT('Supuestos del modelo'!$B$53,'Supuestos del modelo'!$B$52,'Supuestos del modelo'!$B$50))</f>
        <v/>
      </c>
      <c r="D108" s="95" t="str">
        <f t="shared" si="2"/>
        <v/>
      </c>
      <c r="E108" s="95" t="str">
        <f>IF(A108="","",'Supuestos del modelo'!$B$53*B108)</f>
        <v/>
      </c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8.0" customHeight="1">
      <c r="A109" s="98" t="str">
        <f>IF(A108&gt;='Supuestos del modelo'!$B$52,"",A108+1)</f>
        <v/>
      </c>
      <c r="B109" s="75" t="str">
        <f t="shared" si="1"/>
        <v/>
      </c>
      <c r="C109" s="95" t="str">
        <f>IF(A109="","",-PMT('Supuestos del modelo'!$B$53,'Supuestos del modelo'!$B$52,'Supuestos del modelo'!$B$50))</f>
        <v/>
      </c>
      <c r="D109" s="95" t="str">
        <f t="shared" si="2"/>
        <v/>
      </c>
      <c r="E109" s="95" t="str">
        <f>IF(A109="","",'Supuestos del modelo'!$B$53*B109)</f>
        <v/>
      </c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8.0" customHeight="1">
      <c r="A110" s="98" t="str">
        <f>IF(A109&gt;='Supuestos del modelo'!$B$52,"",A109+1)</f>
        <v/>
      </c>
      <c r="B110" s="75" t="str">
        <f t="shared" si="1"/>
        <v/>
      </c>
      <c r="C110" s="95" t="str">
        <f>IF(A110="","",-PMT('Supuestos del modelo'!$B$53,'Supuestos del modelo'!$B$52,'Supuestos del modelo'!$B$50))</f>
        <v/>
      </c>
      <c r="D110" s="95" t="str">
        <f t="shared" si="2"/>
        <v/>
      </c>
      <c r="E110" s="95" t="str">
        <f>IF(A110="","",'Supuestos del modelo'!$B$53*B110)</f>
        <v/>
      </c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8.0" customHeight="1">
      <c r="A111" s="98" t="str">
        <f>IF(A110&gt;='Supuestos del modelo'!$B$52,"",A110+1)</f>
        <v/>
      </c>
      <c r="B111" s="75" t="str">
        <f t="shared" si="1"/>
        <v/>
      </c>
      <c r="C111" s="95" t="str">
        <f>IF(A111="","",-PMT('Supuestos del modelo'!$B$53,'Supuestos del modelo'!$B$52,'Supuestos del modelo'!$B$50))</f>
        <v/>
      </c>
      <c r="D111" s="95" t="str">
        <f t="shared" si="2"/>
        <v/>
      </c>
      <c r="E111" s="95" t="str">
        <f>IF(A111="","",'Supuestos del modelo'!$B$53*B111)</f>
        <v/>
      </c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8.0" customHeight="1">
      <c r="A112" s="98" t="str">
        <f>IF(A111&gt;='Supuestos del modelo'!$B$52,"",A111+1)</f>
        <v/>
      </c>
      <c r="B112" s="75" t="str">
        <f t="shared" si="1"/>
        <v/>
      </c>
      <c r="C112" s="95" t="str">
        <f>IF(A112="","",-PMT('Supuestos del modelo'!$B$53,'Supuestos del modelo'!$B$52,'Supuestos del modelo'!$B$50))</f>
        <v/>
      </c>
      <c r="D112" s="95" t="str">
        <f t="shared" si="2"/>
        <v/>
      </c>
      <c r="E112" s="95" t="str">
        <f>IF(A112="","",'Supuestos del modelo'!$B$53*B112)</f>
        <v/>
      </c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8.0" customHeight="1">
      <c r="A113" s="98" t="str">
        <f>IF(A112&gt;='Supuestos del modelo'!$B$52,"",A112+1)</f>
        <v/>
      </c>
      <c r="B113" s="75" t="str">
        <f t="shared" si="1"/>
        <v/>
      </c>
      <c r="C113" s="95" t="str">
        <f>IF(A113="","",-PMT('Supuestos del modelo'!$B$53,'Supuestos del modelo'!$B$52,'Supuestos del modelo'!$B$50))</f>
        <v/>
      </c>
      <c r="D113" s="95" t="str">
        <f t="shared" si="2"/>
        <v/>
      </c>
      <c r="E113" s="95" t="str">
        <f>IF(A113="","",'Supuestos del modelo'!$B$53*B113)</f>
        <v/>
      </c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8.0" customHeight="1">
      <c r="A114" s="98" t="str">
        <f>IF(A113&gt;='Supuestos del modelo'!$B$52,"",A113+1)</f>
        <v/>
      </c>
      <c r="B114" s="75" t="str">
        <f t="shared" si="1"/>
        <v/>
      </c>
      <c r="C114" s="95" t="str">
        <f>IF(A114="","",-PMT('Supuestos del modelo'!$B$53,'Supuestos del modelo'!$B$52,'Supuestos del modelo'!$B$50))</f>
        <v/>
      </c>
      <c r="D114" s="95" t="str">
        <f t="shared" si="2"/>
        <v/>
      </c>
      <c r="E114" s="95" t="str">
        <f>IF(A114="","",'Supuestos del modelo'!$B$53*B114)</f>
        <v/>
      </c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8.0" customHeight="1">
      <c r="A115" s="98" t="str">
        <f>IF(A114&gt;='Supuestos del modelo'!$B$52,"",A114+1)</f>
        <v/>
      </c>
      <c r="B115" s="75" t="str">
        <f t="shared" si="1"/>
        <v/>
      </c>
      <c r="C115" s="95" t="str">
        <f>IF(A115="","",-PMT('Supuestos del modelo'!$B$53,'Supuestos del modelo'!$B$52,'Supuestos del modelo'!$B$50))</f>
        <v/>
      </c>
      <c r="D115" s="95" t="str">
        <f t="shared" si="2"/>
        <v/>
      </c>
      <c r="E115" s="95" t="str">
        <f>IF(A115="","",'Supuestos del modelo'!$B$53*B115)</f>
        <v/>
      </c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8.0" customHeight="1">
      <c r="A116" s="98" t="str">
        <f>IF(A115&gt;='Supuestos del modelo'!$B$52,"",A115+1)</f>
        <v/>
      </c>
      <c r="B116" s="75" t="str">
        <f t="shared" si="1"/>
        <v/>
      </c>
      <c r="C116" s="95" t="str">
        <f>IF(A116="","",-PMT('Supuestos del modelo'!$B$53,'Supuestos del modelo'!$B$52,'Supuestos del modelo'!$B$50))</f>
        <v/>
      </c>
      <c r="D116" s="95" t="str">
        <f t="shared" si="2"/>
        <v/>
      </c>
      <c r="E116" s="95" t="str">
        <f>IF(A116="","",'Supuestos del modelo'!$B$53*B116)</f>
        <v/>
      </c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8.0" customHeight="1">
      <c r="A117" s="98" t="str">
        <f>IF(A116&gt;='Supuestos del modelo'!$B$52,"",A116+1)</f>
        <v/>
      </c>
      <c r="B117" s="75" t="str">
        <f t="shared" si="1"/>
        <v/>
      </c>
      <c r="C117" s="95" t="str">
        <f>IF(A117="","",-PMT('Supuestos del modelo'!$B$53,'Supuestos del modelo'!$B$52,'Supuestos del modelo'!$B$50))</f>
        <v/>
      </c>
      <c r="D117" s="95" t="str">
        <f t="shared" si="2"/>
        <v/>
      </c>
      <c r="E117" s="95" t="str">
        <f>IF(A117="","",'Supuestos del modelo'!$B$53*B117)</f>
        <v/>
      </c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8.0" customHeight="1">
      <c r="A118" s="98" t="str">
        <f>IF(A117&gt;='Supuestos del modelo'!$B$52,"",A117+1)</f>
        <v/>
      </c>
      <c r="B118" s="75" t="str">
        <f t="shared" si="1"/>
        <v/>
      </c>
      <c r="C118" s="95" t="str">
        <f>IF(A118="","",-PMT('Supuestos del modelo'!$B$53,'Supuestos del modelo'!$B$52,'Supuestos del modelo'!$B$50))</f>
        <v/>
      </c>
      <c r="D118" s="95" t="str">
        <f t="shared" si="2"/>
        <v/>
      </c>
      <c r="E118" s="95" t="str">
        <f>IF(A118="","",'Supuestos del modelo'!$B$53*B118)</f>
        <v/>
      </c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8.0" customHeight="1">
      <c r="A119" s="98" t="str">
        <f>IF(A118&gt;='Supuestos del modelo'!$B$52,"",A118+1)</f>
        <v/>
      </c>
      <c r="B119" s="75" t="str">
        <f t="shared" si="1"/>
        <v/>
      </c>
      <c r="C119" s="95" t="str">
        <f>IF(A119="","",-PMT('Supuestos del modelo'!$B$53,'Supuestos del modelo'!$B$52,'Supuestos del modelo'!$B$50))</f>
        <v/>
      </c>
      <c r="D119" s="95" t="str">
        <f t="shared" si="2"/>
        <v/>
      </c>
      <c r="E119" s="95" t="str">
        <f>IF(A119="","",'Supuestos del modelo'!$B$53*B119)</f>
        <v/>
      </c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8.0" customHeight="1">
      <c r="A120" s="98" t="str">
        <f>IF(A119&gt;='Supuestos del modelo'!$B$52,"",A119+1)</f>
        <v/>
      </c>
      <c r="B120" s="75" t="str">
        <f t="shared" si="1"/>
        <v/>
      </c>
      <c r="C120" s="95" t="str">
        <f>IF(A120="","",-PMT('Supuestos del modelo'!$B$53,'Supuestos del modelo'!$B$52,'Supuestos del modelo'!$B$50))</f>
        <v/>
      </c>
      <c r="D120" s="95" t="str">
        <f t="shared" si="2"/>
        <v/>
      </c>
      <c r="E120" s="95" t="str">
        <f>IF(A120="","",'Supuestos del modelo'!$B$53*B120)</f>
        <v/>
      </c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8.0" customHeight="1">
      <c r="A121" s="98" t="str">
        <f>IF(A120&gt;='Supuestos del modelo'!$B$52,"",A120+1)</f>
        <v/>
      </c>
      <c r="B121" s="75" t="str">
        <f t="shared" si="1"/>
        <v/>
      </c>
      <c r="C121" s="95" t="str">
        <f>IF(A121="","",-PMT('Supuestos del modelo'!$B$53,'Supuestos del modelo'!$B$52,'Supuestos del modelo'!$B$50))</f>
        <v/>
      </c>
      <c r="D121" s="95" t="str">
        <f t="shared" si="2"/>
        <v/>
      </c>
      <c r="E121" s="95" t="str">
        <f>IF(A121="","",'Supuestos del modelo'!$B$53*B121)</f>
        <v/>
      </c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8.0" customHeight="1">
      <c r="A122" s="98" t="str">
        <f>IF(A121&gt;='Supuestos del modelo'!$B$52,"",A121+1)</f>
        <v/>
      </c>
      <c r="B122" s="75" t="str">
        <f t="shared" si="1"/>
        <v/>
      </c>
      <c r="C122" s="95" t="str">
        <f>IF(A122="","",-PMT('Supuestos del modelo'!$B$53,'Supuestos del modelo'!$B$52,'Supuestos del modelo'!$B$50))</f>
        <v/>
      </c>
      <c r="D122" s="95" t="str">
        <f t="shared" si="2"/>
        <v/>
      </c>
      <c r="E122" s="95" t="str">
        <f>IF(A122="","",'Supuestos del modelo'!$B$53*B122)</f>
        <v/>
      </c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8.0" customHeight="1">
      <c r="A123" s="98" t="str">
        <f>IF(A122&gt;='Supuestos del modelo'!$B$52,"",A122+1)</f>
        <v/>
      </c>
      <c r="B123" s="75" t="str">
        <f t="shared" si="1"/>
        <v/>
      </c>
      <c r="C123" s="95" t="str">
        <f>IF(A123="","",-PMT('Supuestos del modelo'!$B$53,'Supuestos del modelo'!$B$52,'Supuestos del modelo'!$B$50))</f>
        <v/>
      </c>
      <c r="D123" s="95" t="str">
        <f t="shared" si="2"/>
        <v/>
      </c>
      <c r="E123" s="95" t="str">
        <f>IF(A123="","",'Supuestos del modelo'!$B$53*B123)</f>
        <v/>
      </c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8.0" customHeight="1">
      <c r="A124" s="98" t="str">
        <f>IF(A123&gt;='Supuestos del modelo'!$B$52,"",A123+1)</f>
        <v/>
      </c>
      <c r="B124" s="75" t="str">
        <f t="shared" si="1"/>
        <v/>
      </c>
      <c r="C124" s="95" t="str">
        <f>IF(A124="","",-PMT('Supuestos del modelo'!$B$53,'Supuestos del modelo'!$B$52,'Supuestos del modelo'!$B$50))</f>
        <v/>
      </c>
      <c r="D124" s="95" t="str">
        <f t="shared" si="2"/>
        <v/>
      </c>
      <c r="E124" s="95" t="str">
        <f>IF(A124="","",'Supuestos del modelo'!$B$53*B124)</f>
        <v/>
      </c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8.0" customHeight="1">
      <c r="A125" s="98" t="str">
        <f>IF(A124&gt;='Supuestos del modelo'!$B$52,"",A124+1)</f>
        <v/>
      </c>
      <c r="B125" s="75" t="str">
        <f t="shared" si="1"/>
        <v/>
      </c>
      <c r="C125" s="95" t="str">
        <f>IF(A125="","",-PMT('Supuestos del modelo'!$B$53,'Supuestos del modelo'!$B$52,'Supuestos del modelo'!$B$50))</f>
        <v/>
      </c>
      <c r="D125" s="95" t="str">
        <f t="shared" si="2"/>
        <v/>
      </c>
      <c r="E125" s="95" t="str">
        <f>IF(A125="","",'Supuestos del modelo'!$B$53*B125)</f>
        <v/>
      </c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8.0" customHeight="1">
      <c r="A126" s="98" t="str">
        <f>IF(A125&gt;='Supuestos del modelo'!$B$52,"",A125+1)</f>
        <v/>
      </c>
      <c r="B126" s="75" t="str">
        <f t="shared" si="1"/>
        <v/>
      </c>
      <c r="C126" s="95" t="str">
        <f>IF(A126="","",-PMT('Supuestos del modelo'!$B$53,'Supuestos del modelo'!$B$52,'Supuestos del modelo'!$B$50))</f>
        <v/>
      </c>
      <c r="D126" s="95" t="str">
        <f t="shared" si="2"/>
        <v/>
      </c>
      <c r="E126" s="95" t="str">
        <f>IF(A126="","",'Supuestos del modelo'!$B$53*B126)</f>
        <v/>
      </c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8.0" customHeight="1">
      <c r="A127" s="98" t="str">
        <f>IF(A126&gt;='Supuestos del modelo'!$B$52,"",A126+1)</f>
        <v/>
      </c>
      <c r="B127" s="75" t="str">
        <f t="shared" si="1"/>
        <v/>
      </c>
      <c r="C127" s="95" t="str">
        <f>IF(A127="","",-PMT('Supuestos del modelo'!$B$53,'Supuestos del modelo'!$B$52,'Supuestos del modelo'!$B$50))</f>
        <v/>
      </c>
      <c r="D127" s="95" t="str">
        <f t="shared" si="2"/>
        <v/>
      </c>
      <c r="E127" s="95" t="str">
        <f>IF(A127="","",'Supuestos del modelo'!$B$53*B127)</f>
        <v/>
      </c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8.0" customHeight="1">
      <c r="A128" s="98" t="str">
        <f>IF(A127&gt;='Supuestos del modelo'!$B$52,"",A127+1)</f>
        <v/>
      </c>
      <c r="B128" s="75" t="str">
        <f t="shared" si="1"/>
        <v/>
      </c>
      <c r="C128" s="95" t="str">
        <f>IF(A128="","",-PMT('Supuestos del modelo'!$B$53,'Supuestos del modelo'!$B$52,'Supuestos del modelo'!$B$50))</f>
        <v/>
      </c>
      <c r="D128" s="95" t="str">
        <f t="shared" si="2"/>
        <v/>
      </c>
      <c r="E128" s="95" t="str">
        <f>IF(A128="","",'Supuestos del modelo'!$B$53*B128)</f>
        <v/>
      </c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8.0" customHeight="1">
      <c r="A129" s="98" t="str">
        <f>IF(A128&gt;='Supuestos del modelo'!$B$52,"",A128+1)</f>
        <v/>
      </c>
      <c r="B129" s="75" t="str">
        <f t="shared" si="1"/>
        <v/>
      </c>
      <c r="C129" s="95" t="str">
        <f>IF(A129="","",-PMT('Supuestos del modelo'!$B$53,'Supuestos del modelo'!$B$52,'Supuestos del modelo'!$B$50))</f>
        <v/>
      </c>
      <c r="D129" s="95" t="str">
        <f t="shared" si="2"/>
        <v/>
      </c>
      <c r="E129" s="95" t="str">
        <f>IF(A129="","",'Supuestos del modelo'!$B$53*B129)</f>
        <v/>
      </c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8.0" customHeight="1">
      <c r="A130" s="98" t="str">
        <f>IF(A129&gt;='Supuestos del modelo'!$B$52,"",A129+1)</f>
        <v/>
      </c>
      <c r="B130" s="75" t="str">
        <f t="shared" si="1"/>
        <v/>
      </c>
      <c r="C130" s="95" t="str">
        <f>IF(A130="","",-PMT('Supuestos del modelo'!$B$53,'Supuestos del modelo'!$B$52,'Supuestos del modelo'!$B$50))</f>
        <v/>
      </c>
      <c r="D130" s="95" t="str">
        <f t="shared" si="2"/>
        <v/>
      </c>
      <c r="E130" s="95" t="str">
        <f>IF(A130="","",'Supuestos del modelo'!$B$53*B130)</f>
        <v/>
      </c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8.0" customHeight="1">
      <c r="A131" s="98" t="str">
        <f>IF(A130&gt;='Supuestos del modelo'!$B$52,"",A130+1)</f>
        <v/>
      </c>
      <c r="B131" s="75" t="str">
        <f t="shared" si="1"/>
        <v/>
      </c>
      <c r="C131" s="95" t="str">
        <f>IF(A131="","",-PMT('Supuestos del modelo'!$B$53,'Supuestos del modelo'!$B$52,'Supuestos del modelo'!$B$50))</f>
        <v/>
      </c>
      <c r="D131" s="95" t="str">
        <f t="shared" si="2"/>
        <v/>
      </c>
      <c r="E131" s="95" t="str">
        <f>IF(A131="","",'Supuestos del modelo'!$B$53*B131)</f>
        <v/>
      </c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8.0" customHeight="1">
      <c r="A132" s="98" t="str">
        <f>IF(A131&gt;='Supuestos del modelo'!$B$52,"",A131+1)</f>
        <v/>
      </c>
      <c r="B132" s="75" t="str">
        <f t="shared" si="1"/>
        <v/>
      </c>
      <c r="C132" s="95" t="str">
        <f>IF(A132="","",-PMT('Supuestos del modelo'!$B$53,'Supuestos del modelo'!$B$52,'Supuestos del modelo'!$B$50))</f>
        <v/>
      </c>
      <c r="D132" s="95" t="str">
        <f t="shared" si="2"/>
        <v/>
      </c>
      <c r="E132" s="95" t="str">
        <f>IF(A132="","",'Supuestos del modelo'!$B$53*B132)</f>
        <v/>
      </c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8.0" customHeight="1">
      <c r="A133" s="98" t="str">
        <f>IF(A132&gt;='Supuestos del modelo'!$B$52,"",A132+1)</f>
        <v/>
      </c>
      <c r="B133" s="75" t="str">
        <f t="shared" si="1"/>
        <v/>
      </c>
      <c r="C133" s="95" t="str">
        <f>IF(A133="","",-PMT('Supuestos del modelo'!$B$53,'Supuestos del modelo'!$B$52,'Supuestos del modelo'!$B$50))</f>
        <v/>
      </c>
      <c r="D133" s="95" t="str">
        <f t="shared" si="2"/>
        <v/>
      </c>
      <c r="E133" s="95" t="str">
        <f>IF(A133="","",'Supuestos del modelo'!$B$53*B133)</f>
        <v/>
      </c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8.0" customHeight="1">
      <c r="A134" s="98" t="str">
        <f>IF(A133&gt;='Supuestos del modelo'!$B$52,"",A133+1)</f>
        <v/>
      </c>
      <c r="B134" s="75" t="str">
        <f t="shared" si="1"/>
        <v/>
      </c>
      <c r="C134" s="95" t="str">
        <f>IF(A134="","",-PMT('Supuestos del modelo'!$B$53,'Supuestos del modelo'!$B$52,'Supuestos del modelo'!$B$50))</f>
        <v/>
      </c>
      <c r="D134" s="95" t="str">
        <f t="shared" si="2"/>
        <v/>
      </c>
      <c r="E134" s="95" t="str">
        <f>IF(A134="","",'Supuestos del modelo'!$B$53*B134)</f>
        <v/>
      </c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8.0" customHeight="1">
      <c r="A135" s="98" t="str">
        <f>IF(A134&gt;='Supuestos del modelo'!$B$52,"",A134+1)</f>
        <v/>
      </c>
      <c r="B135" s="75" t="str">
        <f t="shared" si="1"/>
        <v/>
      </c>
      <c r="C135" s="95" t="str">
        <f>IF(A135="","",-PMT('Supuestos del modelo'!$B$53,'Supuestos del modelo'!$B$52,'Supuestos del modelo'!$B$50))</f>
        <v/>
      </c>
      <c r="D135" s="95" t="str">
        <f t="shared" si="2"/>
        <v/>
      </c>
      <c r="E135" s="95" t="str">
        <f>IF(A135="","",'Supuestos del modelo'!$B$53*B135)</f>
        <v/>
      </c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8.0" customHeight="1">
      <c r="A136" s="98" t="str">
        <f>IF(A135&gt;='Supuestos del modelo'!$B$52,"",A135+1)</f>
        <v/>
      </c>
      <c r="B136" s="75" t="str">
        <f t="shared" si="1"/>
        <v/>
      </c>
      <c r="C136" s="95" t="str">
        <f>IF(A136="","",-PMT('Supuestos del modelo'!$B$53,'Supuestos del modelo'!$B$52,'Supuestos del modelo'!$B$50))</f>
        <v/>
      </c>
      <c r="D136" s="95" t="str">
        <f t="shared" si="2"/>
        <v/>
      </c>
      <c r="E136" s="95" t="str">
        <f>IF(A136="","",'Supuestos del modelo'!$B$53*B136)</f>
        <v/>
      </c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8.0" customHeight="1">
      <c r="A137" s="98" t="str">
        <f>IF(A136&gt;='Supuestos del modelo'!$B$52,"",A136+1)</f>
        <v/>
      </c>
      <c r="B137" s="75" t="str">
        <f t="shared" si="1"/>
        <v/>
      </c>
      <c r="C137" s="95" t="str">
        <f>IF(A137="","",-PMT('Supuestos del modelo'!$B$53,'Supuestos del modelo'!$B$52,'Supuestos del modelo'!$B$50))</f>
        <v/>
      </c>
      <c r="D137" s="95" t="str">
        <f t="shared" si="2"/>
        <v/>
      </c>
      <c r="E137" s="95" t="str">
        <f>IF(A137="","",'Supuestos del modelo'!$B$53*B137)</f>
        <v/>
      </c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8.0" customHeight="1">
      <c r="A138" s="98" t="str">
        <f>IF(A137&gt;='Supuestos del modelo'!$B$52,"",A137+1)</f>
        <v/>
      </c>
      <c r="B138" s="75" t="str">
        <f t="shared" si="1"/>
        <v/>
      </c>
      <c r="C138" s="95" t="str">
        <f>IF(A138="","",-PMT('Supuestos del modelo'!$B$53,'Supuestos del modelo'!$B$52,'Supuestos del modelo'!$B$50))</f>
        <v/>
      </c>
      <c r="D138" s="95" t="str">
        <f t="shared" si="2"/>
        <v/>
      </c>
      <c r="E138" s="95" t="str">
        <f>IF(A138="","",'Supuestos del modelo'!$B$53*B138)</f>
        <v/>
      </c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8.0" customHeight="1">
      <c r="A139" s="98" t="str">
        <f>IF(A138&gt;='Supuestos del modelo'!$B$52,"",A138+1)</f>
        <v/>
      </c>
      <c r="B139" s="75" t="str">
        <f t="shared" si="1"/>
        <v/>
      </c>
      <c r="C139" s="95" t="str">
        <f>IF(A139="","",-PMT('Supuestos del modelo'!$B$53,'Supuestos del modelo'!$B$52,'Supuestos del modelo'!$B$50))</f>
        <v/>
      </c>
      <c r="D139" s="95" t="str">
        <f t="shared" si="2"/>
        <v/>
      </c>
      <c r="E139" s="95" t="str">
        <f>IF(A139="","",'Supuestos del modelo'!$B$53*B139)</f>
        <v/>
      </c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8.0" customHeight="1">
      <c r="A140" s="98" t="str">
        <f>IF(A139&gt;='Supuestos del modelo'!$B$52,"",A139+1)</f>
        <v/>
      </c>
      <c r="B140" s="75" t="str">
        <f t="shared" si="1"/>
        <v/>
      </c>
      <c r="C140" s="95" t="str">
        <f>IF(A140="","",-PMT('Supuestos del modelo'!$B$53,'Supuestos del modelo'!$B$52,'Supuestos del modelo'!$B$50))</f>
        <v/>
      </c>
      <c r="D140" s="95" t="str">
        <f t="shared" si="2"/>
        <v/>
      </c>
      <c r="E140" s="95" t="str">
        <f>IF(A140="","",'Supuestos del modelo'!$B$53*B140)</f>
        <v/>
      </c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8.0" customHeight="1">
      <c r="A141" s="98" t="str">
        <f>IF(A140&gt;='Supuestos del modelo'!$B$52,"",A140+1)</f>
        <v/>
      </c>
      <c r="B141" s="75" t="str">
        <f t="shared" si="1"/>
        <v/>
      </c>
      <c r="C141" s="95" t="str">
        <f>IF(A141="","",-PMT('Supuestos del modelo'!$B$53,'Supuestos del modelo'!$B$52,'Supuestos del modelo'!$B$50))</f>
        <v/>
      </c>
      <c r="D141" s="95" t="str">
        <f t="shared" si="2"/>
        <v/>
      </c>
      <c r="E141" s="95" t="str">
        <f>IF(A141="","",'Supuestos del modelo'!$B$53*B141)</f>
        <v/>
      </c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8.0" customHeight="1">
      <c r="A142" s="98" t="str">
        <f>IF(A141&gt;='Supuestos del modelo'!$B$52,"",A141+1)</f>
        <v/>
      </c>
      <c r="B142" s="75" t="str">
        <f t="shared" si="1"/>
        <v/>
      </c>
      <c r="C142" s="95" t="str">
        <f>IF(A142="","",-PMT('Supuestos del modelo'!$B$53,'Supuestos del modelo'!$B$52,'Supuestos del modelo'!$B$50))</f>
        <v/>
      </c>
      <c r="D142" s="95" t="str">
        <f t="shared" si="2"/>
        <v/>
      </c>
      <c r="E142" s="95" t="str">
        <f>IF(A142="","",'Supuestos del modelo'!$B$53*B142)</f>
        <v/>
      </c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8.0" customHeight="1">
      <c r="A143" s="98" t="str">
        <f>IF(A142&gt;='Supuestos del modelo'!$B$52,"",A142+1)</f>
        <v/>
      </c>
      <c r="B143" s="75" t="str">
        <f t="shared" si="1"/>
        <v/>
      </c>
      <c r="C143" s="95" t="str">
        <f>IF(A143="","",-PMT('Supuestos del modelo'!$B$53,'Supuestos del modelo'!$B$52,'Supuestos del modelo'!$B$50))</f>
        <v/>
      </c>
      <c r="D143" s="95" t="str">
        <f t="shared" si="2"/>
        <v/>
      </c>
      <c r="E143" s="95" t="str">
        <f>IF(A143="","",'Supuestos del modelo'!$B$53*B143)</f>
        <v/>
      </c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8.0" customHeight="1">
      <c r="A144" s="98" t="str">
        <f>IF(A143&gt;='Supuestos del modelo'!$B$52,"",A143+1)</f>
        <v/>
      </c>
      <c r="B144" s="75" t="str">
        <f t="shared" si="1"/>
        <v/>
      </c>
      <c r="C144" s="95" t="str">
        <f>IF(A144="","",-PMT('Supuestos del modelo'!$B$53,'Supuestos del modelo'!$B$52,'Supuestos del modelo'!$B$50))</f>
        <v/>
      </c>
      <c r="D144" s="95" t="str">
        <f t="shared" si="2"/>
        <v/>
      </c>
      <c r="E144" s="95" t="str">
        <f>IF(A144="","",'Supuestos del modelo'!$B$53*B144)</f>
        <v/>
      </c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8.0" customHeight="1">
      <c r="A145" s="98" t="str">
        <f>IF(A144&gt;='Supuestos del modelo'!$B$52,"",A144+1)</f>
        <v/>
      </c>
      <c r="B145" s="75" t="str">
        <f t="shared" si="1"/>
        <v/>
      </c>
      <c r="C145" s="95" t="str">
        <f>IF(A145="","",-PMT('Supuestos del modelo'!$B$53,'Supuestos del modelo'!$B$52,'Supuestos del modelo'!$B$50))</f>
        <v/>
      </c>
      <c r="D145" s="95" t="str">
        <f t="shared" si="2"/>
        <v/>
      </c>
      <c r="E145" s="95" t="str">
        <f>IF(A145="","",'Supuestos del modelo'!$B$53*B145)</f>
        <v/>
      </c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8.0" customHeight="1">
      <c r="A146" s="98" t="str">
        <f>IF(A145&gt;='Supuestos del modelo'!$B$52,"",A145+1)</f>
        <v/>
      </c>
      <c r="B146" s="75" t="str">
        <f t="shared" si="1"/>
        <v/>
      </c>
      <c r="C146" s="95" t="str">
        <f>IF(A146="","",-PMT('Supuestos del modelo'!$B$53,'Supuestos del modelo'!$B$52,'Supuestos del modelo'!$B$50))</f>
        <v/>
      </c>
      <c r="D146" s="95" t="str">
        <f t="shared" si="2"/>
        <v/>
      </c>
      <c r="E146" s="95" t="str">
        <f>IF(A146="","",'Supuestos del modelo'!$B$53*B146)</f>
        <v/>
      </c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8.0" customHeight="1">
      <c r="A147" s="98" t="str">
        <f>IF(A146&gt;='Supuestos del modelo'!$B$52,"",A146+1)</f>
        <v/>
      </c>
      <c r="B147" s="75" t="str">
        <f t="shared" si="1"/>
        <v/>
      </c>
      <c r="C147" s="95" t="str">
        <f>IF(A147="","",-PMT('Supuestos del modelo'!$B$53,'Supuestos del modelo'!$B$52,'Supuestos del modelo'!$B$50))</f>
        <v/>
      </c>
      <c r="D147" s="95" t="str">
        <f t="shared" si="2"/>
        <v/>
      </c>
      <c r="E147" s="95" t="str">
        <f>IF(A147="","",'Supuestos del modelo'!$B$53*B147)</f>
        <v/>
      </c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8.0" customHeight="1">
      <c r="A148" s="98" t="str">
        <f>IF(A147&gt;='Supuestos del modelo'!$B$52,"",A147+1)</f>
        <v/>
      </c>
      <c r="B148" s="75" t="str">
        <f t="shared" si="1"/>
        <v/>
      </c>
      <c r="C148" s="95" t="str">
        <f>IF(A148="","",-PMT('Supuestos del modelo'!$B$53,'Supuestos del modelo'!$B$52,'Supuestos del modelo'!$B$50))</f>
        <v/>
      </c>
      <c r="D148" s="95" t="str">
        <f t="shared" si="2"/>
        <v/>
      </c>
      <c r="E148" s="95" t="str">
        <f>IF(A148="","",'Supuestos del modelo'!$B$53*B148)</f>
        <v/>
      </c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8.0" customHeight="1">
      <c r="A149" s="98" t="str">
        <f>IF(A148&gt;='Supuestos del modelo'!$B$52,"",A148+1)</f>
        <v/>
      </c>
      <c r="B149" s="75" t="str">
        <f t="shared" si="1"/>
        <v/>
      </c>
      <c r="C149" s="95" t="str">
        <f>IF(A149="","",-PMT('Supuestos del modelo'!$B$53,'Supuestos del modelo'!$B$52,'Supuestos del modelo'!$B$50))</f>
        <v/>
      </c>
      <c r="D149" s="95" t="str">
        <f t="shared" si="2"/>
        <v/>
      </c>
      <c r="E149" s="95" t="str">
        <f>IF(A149="","",'Supuestos del modelo'!$B$53*B149)</f>
        <v/>
      </c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8.0" customHeight="1">
      <c r="A150" s="98" t="str">
        <f>IF(A149&gt;='Supuestos del modelo'!$B$52,"",A149+1)</f>
        <v/>
      </c>
      <c r="B150" s="75" t="str">
        <f t="shared" si="1"/>
        <v/>
      </c>
      <c r="C150" s="95" t="str">
        <f>IF(A150="","",-PMT('Supuestos del modelo'!$B$53,'Supuestos del modelo'!$B$52,'Supuestos del modelo'!$B$50))</f>
        <v/>
      </c>
      <c r="D150" s="95" t="str">
        <f t="shared" si="2"/>
        <v/>
      </c>
      <c r="E150" s="95" t="str">
        <f>IF(A150="","",'Supuestos del modelo'!$B$53*B150)</f>
        <v/>
      </c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8.0" customHeight="1">
      <c r="A151" s="98" t="str">
        <f>IF(A150&gt;='Supuestos del modelo'!$B$52,"",A150+1)</f>
        <v/>
      </c>
      <c r="B151" s="75" t="str">
        <f t="shared" si="1"/>
        <v/>
      </c>
      <c r="C151" s="95" t="str">
        <f>IF(A151="","",-PMT('Supuestos del modelo'!$B$53,'Supuestos del modelo'!$B$52,'Supuestos del modelo'!$B$50))</f>
        <v/>
      </c>
      <c r="D151" s="95" t="str">
        <f t="shared" si="2"/>
        <v/>
      </c>
      <c r="E151" s="95" t="str">
        <f>IF(A151="","",'Supuestos del modelo'!$B$53*B151)</f>
        <v/>
      </c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8.0" customHeight="1">
      <c r="A152" s="98" t="str">
        <f>IF(A151&gt;='Supuestos del modelo'!$B$52,"",A151+1)</f>
        <v/>
      </c>
      <c r="B152" s="75" t="str">
        <f t="shared" si="1"/>
        <v/>
      </c>
      <c r="C152" s="95" t="str">
        <f>IF(A152="","",-PMT('Supuestos del modelo'!$B$53,'Supuestos del modelo'!$B$52,'Supuestos del modelo'!$B$50))</f>
        <v/>
      </c>
      <c r="D152" s="95" t="str">
        <f t="shared" si="2"/>
        <v/>
      </c>
      <c r="E152" s="95" t="str">
        <f>IF(A152="","",'Supuestos del modelo'!$B$53*B152)</f>
        <v/>
      </c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8.0" customHeight="1">
      <c r="A153" s="98" t="str">
        <f>IF(A152&gt;='Supuestos del modelo'!$B$52,"",A152+1)</f>
        <v/>
      </c>
      <c r="B153" s="75" t="str">
        <f t="shared" si="1"/>
        <v/>
      </c>
      <c r="C153" s="95" t="str">
        <f>IF(A153="","",-PMT('Supuestos del modelo'!$B$53,'Supuestos del modelo'!$B$52,'Supuestos del modelo'!$B$50))</f>
        <v/>
      </c>
      <c r="D153" s="95" t="str">
        <f t="shared" si="2"/>
        <v/>
      </c>
      <c r="E153" s="95" t="str">
        <f>IF(A153="","",'Supuestos del modelo'!$B$53*B153)</f>
        <v/>
      </c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8.0" customHeight="1">
      <c r="A154" s="98" t="str">
        <f>IF(A153&gt;='Supuestos del modelo'!$B$52,"",A153+1)</f>
        <v/>
      </c>
      <c r="B154" s="75" t="str">
        <f t="shared" si="1"/>
        <v/>
      </c>
      <c r="C154" s="95" t="str">
        <f>IF(A154="","",-PMT('Supuestos del modelo'!$B$53,'Supuestos del modelo'!$B$52,'Supuestos del modelo'!$B$50))</f>
        <v/>
      </c>
      <c r="D154" s="95" t="str">
        <f t="shared" si="2"/>
        <v/>
      </c>
      <c r="E154" s="95" t="str">
        <f>IF(A154="","",'Supuestos del modelo'!$B$53*B154)</f>
        <v/>
      </c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8.0" customHeight="1">
      <c r="A155" s="98" t="str">
        <f>IF(A154&gt;='Supuestos del modelo'!$B$52,"",A154+1)</f>
        <v/>
      </c>
      <c r="B155" s="75" t="str">
        <f t="shared" si="1"/>
        <v/>
      </c>
      <c r="C155" s="95" t="str">
        <f>IF(A155="","",-PMT('Supuestos del modelo'!$B$53,'Supuestos del modelo'!$B$52,'Supuestos del modelo'!$B$50))</f>
        <v/>
      </c>
      <c r="D155" s="95" t="str">
        <f t="shared" si="2"/>
        <v/>
      </c>
      <c r="E155" s="95" t="str">
        <f>IF(A155="","",'Supuestos del modelo'!$B$53*B155)</f>
        <v/>
      </c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8.0" customHeight="1">
      <c r="A156" s="98" t="str">
        <f>IF(A155&gt;='Supuestos del modelo'!$B$52,"",A155+1)</f>
        <v/>
      </c>
      <c r="B156" s="75" t="str">
        <f t="shared" si="1"/>
        <v/>
      </c>
      <c r="C156" s="95" t="str">
        <f>IF(A156="","",-PMT('Supuestos del modelo'!$B$53,'Supuestos del modelo'!$B$52,'Supuestos del modelo'!$B$50))</f>
        <v/>
      </c>
      <c r="D156" s="95" t="str">
        <f t="shared" si="2"/>
        <v/>
      </c>
      <c r="E156" s="95" t="str">
        <f>IF(A156="","",'Supuestos del modelo'!$B$53*B156)</f>
        <v/>
      </c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8.0" customHeight="1">
      <c r="A157" s="98" t="str">
        <f>IF(A156&gt;='Supuestos del modelo'!$B$52,"",A156+1)</f>
        <v/>
      </c>
      <c r="B157" s="75" t="str">
        <f t="shared" si="1"/>
        <v/>
      </c>
      <c r="C157" s="95" t="str">
        <f>IF(A157="","",-PMT('Supuestos del modelo'!$B$53,'Supuestos del modelo'!$B$52,'Supuestos del modelo'!$B$50))</f>
        <v/>
      </c>
      <c r="D157" s="95" t="str">
        <f t="shared" si="2"/>
        <v/>
      </c>
      <c r="E157" s="95" t="str">
        <f>IF(A157="","",'Supuestos del modelo'!$B$53*B157)</f>
        <v/>
      </c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8.0" customHeight="1">
      <c r="A158" s="98" t="str">
        <f>IF(A157&gt;='Supuestos del modelo'!$B$52,"",A157+1)</f>
        <v/>
      </c>
      <c r="B158" s="75" t="str">
        <f t="shared" si="1"/>
        <v/>
      </c>
      <c r="C158" s="95" t="str">
        <f>IF(A158="","",-PMT('Supuestos del modelo'!$B$53,'Supuestos del modelo'!$B$52,'Supuestos del modelo'!$B$50))</f>
        <v/>
      </c>
      <c r="D158" s="95" t="str">
        <f t="shared" si="2"/>
        <v/>
      </c>
      <c r="E158" s="95" t="str">
        <f>IF(A158="","",'Supuestos del modelo'!$B$53*B158)</f>
        <v/>
      </c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8.0" customHeight="1">
      <c r="A159" s="98" t="str">
        <f>IF(A158&gt;='Supuestos del modelo'!$B$52,"",A158+1)</f>
        <v/>
      </c>
      <c r="B159" s="75" t="str">
        <f t="shared" si="1"/>
        <v/>
      </c>
      <c r="C159" s="95" t="str">
        <f>IF(A159="","",-PMT('Supuestos del modelo'!$B$53,'Supuestos del modelo'!$B$52,'Supuestos del modelo'!$B$50))</f>
        <v/>
      </c>
      <c r="D159" s="95" t="str">
        <f t="shared" si="2"/>
        <v/>
      </c>
      <c r="E159" s="95" t="str">
        <f>IF(A159="","",'Supuestos del modelo'!$B$53*B159)</f>
        <v/>
      </c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8.0" customHeight="1">
      <c r="A160" s="98" t="str">
        <f>IF(A159&gt;='Supuestos del modelo'!$B$52,"",A159+1)</f>
        <v/>
      </c>
      <c r="B160" s="75" t="str">
        <f t="shared" si="1"/>
        <v/>
      </c>
      <c r="C160" s="95" t="str">
        <f>IF(A160="","",-PMT('Supuestos del modelo'!$B$53,'Supuestos del modelo'!$B$52,'Supuestos del modelo'!$B$50))</f>
        <v/>
      </c>
      <c r="D160" s="95" t="str">
        <f t="shared" si="2"/>
        <v/>
      </c>
      <c r="E160" s="95" t="str">
        <f>IF(A160="","",'Supuestos del modelo'!$B$53*B160)</f>
        <v/>
      </c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8.0" customHeight="1">
      <c r="A161" s="98" t="str">
        <f>IF(A160&gt;='Supuestos del modelo'!$B$52,"",A160+1)</f>
        <v/>
      </c>
      <c r="B161" s="75" t="str">
        <f t="shared" si="1"/>
        <v/>
      </c>
      <c r="C161" s="95" t="str">
        <f>IF(A161="","",-PMT('Supuestos del modelo'!$B$53,'Supuestos del modelo'!$B$52,'Supuestos del modelo'!$B$50))</f>
        <v/>
      </c>
      <c r="D161" s="95" t="str">
        <f t="shared" si="2"/>
        <v/>
      </c>
      <c r="E161" s="95" t="str">
        <f>IF(A161="","",'Supuestos del modelo'!$B$53*B161)</f>
        <v/>
      </c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8.0" customHeight="1">
      <c r="A162" s="98" t="str">
        <f>IF(A161&gt;='Supuestos del modelo'!$B$52,"",A161+1)</f>
        <v/>
      </c>
      <c r="B162" s="75" t="str">
        <f t="shared" si="1"/>
        <v/>
      </c>
      <c r="C162" s="95" t="str">
        <f>IF(A162="","",-PMT('Supuestos del modelo'!$B$53,'Supuestos del modelo'!$B$52,'Supuestos del modelo'!$B$50))</f>
        <v/>
      </c>
      <c r="D162" s="95" t="str">
        <f t="shared" si="2"/>
        <v/>
      </c>
      <c r="E162" s="95" t="str">
        <f>IF(A162="","",'Supuestos del modelo'!$B$53*B162)</f>
        <v/>
      </c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8.0" customHeight="1">
      <c r="A163" s="98" t="str">
        <f>IF(A162&gt;='Supuestos del modelo'!$B$52,"",A162+1)</f>
        <v/>
      </c>
      <c r="B163" s="75" t="str">
        <f t="shared" si="1"/>
        <v/>
      </c>
      <c r="C163" s="95" t="str">
        <f>IF(A163="","",-PMT('Supuestos del modelo'!$B$53,'Supuestos del modelo'!$B$52,'Supuestos del modelo'!$B$50))</f>
        <v/>
      </c>
      <c r="D163" s="95" t="str">
        <f t="shared" si="2"/>
        <v/>
      </c>
      <c r="E163" s="95" t="str">
        <f>IF(A163="","",'Supuestos del modelo'!$B$53*B163)</f>
        <v/>
      </c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8.0" customHeight="1">
      <c r="A164" s="98" t="str">
        <f>IF(A163&gt;='Supuestos del modelo'!$B$52,"",A163+1)</f>
        <v/>
      </c>
      <c r="B164" s="75" t="str">
        <f t="shared" si="1"/>
        <v/>
      </c>
      <c r="C164" s="95" t="str">
        <f>IF(A164="","",-PMT('Supuestos del modelo'!$B$53,'Supuestos del modelo'!$B$52,'Supuestos del modelo'!$B$50))</f>
        <v/>
      </c>
      <c r="D164" s="95" t="str">
        <f t="shared" si="2"/>
        <v/>
      </c>
      <c r="E164" s="95" t="str">
        <f>IF(A164="","",'Supuestos del modelo'!$B$53*B164)</f>
        <v/>
      </c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8.0" customHeight="1">
      <c r="A165" s="98" t="str">
        <f>IF(A164&gt;='Supuestos del modelo'!$B$52,"",A164+1)</f>
        <v/>
      </c>
      <c r="B165" s="75" t="str">
        <f t="shared" si="1"/>
        <v/>
      </c>
      <c r="C165" s="95" t="str">
        <f>IF(A165="","",-PMT('Supuestos del modelo'!$B$53,'Supuestos del modelo'!$B$52,'Supuestos del modelo'!$B$50))</f>
        <v/>
      </c>
      <c r="D165" s="95" t="str">
        <f t="shared" si="2"/>
        <v/>
      </c>
      <c r="E165" s="95" t="str">
        <f>IF(A165="","",'Supuestos del modelo'!$B$53*B165)</f>
        <v/>
      </c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8.0" customHeight="1">
      <c r="A166" s="98" t="str">
        <f>IF(A165&gt;='Supuestos del modelo'!$B$52,"",A165+1)</f>
        <v/>
      </c>
      <c r="B166" s="75" t="str">
        <f t="shared" si="1"/>
        <v/>
      </c>
      <c r="C166" s="95" t="str">
        <f>IF(A166="","",-PMT('Supuestos del modelo'!$B$53,'Supuestos del modelo'!$B$52,'Supuestos del modelo'!$B$50))</f>
        <v/>
      </c>
      <c r="D166" s="95" t="str">
        <f t="shared" si="2"/>
        <v/>
      </c>
      <c r="E166" s="95" t="str">
        <f>IF(A166="","",'Supuestos del modelo'!$B$53*B166)</f>
        <v/>
      </c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8.0" customHeight="1">
      <c r="A167" s="98" t="str">
        <f>IF(A166&gt;='Supuestos del modelo'!$B$52,"",A166+1)</f>
        <v/>
      </c>
      <c r="B167" s="75" t="str">
        <f t="shared" si="1"/>
        <v/>
      </c>
      <c r="C167" s="95" t="str">
        <f>IF(A167="","",-PMT('Supuestos del modelo'!$B$53,'Supuestos del modelo'!$B$52,'Supuestos del modelo'!$B$50))</f>
        <v/>
      </c>
      <c r="D167" s="95" t="str">
        <f t="shared" si="2"/>
        <v/>
      </c>
      <c r="E167" s="95" t="str">
        <f>IF(A167="","",'Supuestos del modelo'!$B$53*B167)</f>
        <v/>
      </c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8.0" customHeight="1">
      <c r="A168" s="98" t="str">
        <f>IF(A167&gt;='Supuestos del modelo'!$B$52,"",A167+1)</f>
        <v/>
      </c>
      <c r="B168" s="75" t="str">
        <f t="shared" si="1"/>
        <v/>
      </c>
      <c r="C168" s="95" t="str">
        <f>IF(A168="","",-PMT('Supuestos del modelo'!$B$53,'Supuestos del modelo'!$B$52,'Supuestos del modelo'!$B$50))</f>
        <v/>
      </c>
      <c r="D168" s="95" t="str">
        <f t="shared" si="2"/>
        <v/>
      </c>
      <c r="E168" s="95" t="str">
        <f>IF(A168="","",'Supuestos del modelo'!$B$53*B168)</f>
        <v/>
      </c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8.0" customHeight="1">
      <c r="A169" s="98" t="str">
        <f>IF(A168&gt;='Supuestos del modelo'!$B$52,"",A168+1)</f>
        <v/>
      </c>
      <c r="B169" s="75" t="str">
        <f t="shared" si="1"/>
        <v/>
      </c>
      <c r="C169" s="95" t="str">
        <f>IF(A169="","",-PMT('Supuestos del modelo'!$B$53,'Supuestos del modelo'!$B$52,'Supuestos del modelo'!$B$50))</f>
        <v/>
      </c>
      <c r="D169" s="95" t="str">
        <f t="shared" si="2"/>
        <v/>
      </c>
      <c r="E169" s="95" t="str">
        <f>IF(A169="","",'Supuestos del modelo'!$B$53*B169)</f>
        <v/>
      </c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8.0" customHeight="1">
      <c r="A170" s="98" t="str">
        <f>IF(A169&gt;='Supuestos del modelo'!$B$52,"",A169+1)</f>
        <v/>
      </c>
      <c r="B170" s="75" t="str">
        <f t="shared" si="1"/>
        <v/>
      </c>
      <c r="C170" s="95" t="str">
        <f>IF(A170="","",-PMT('Supuestos del modelo'!$B$53,'Supuestos del modelo'!$B$52,'Supuestos del modelo'!$B$50))</f>
        <v/>
      </c>
      <c r="D170" s="95" t="str">
        <f t="shared" si="2"/>
        <v/>
      </c>
      <c r="E170" s="95" t="str">
        <f>IF(A170="","",'Supuestos del modelo'!$B$53*B170)</f>
        <v/>
      </c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8.0" customHeight="1">
      <c r="A171" s="98" t="str">
        <f>IF(A170&gt;='Supuestos del modelo'!$B$52,"",A170+1)</f>
        <v/>
      </c>
      <c r="B171" s="75" t="str">
        <f t="shared" si="1"/>
        <v/>
      </c>
      <c r="C171" s="95" t="str">
        <f>IF(A171="","",-PMT('Supuestos del modelo'!$B$53,'Supuestos del modelo'!$B$52,'Supuestos del modelo'!$B$50))</f>
        <v/>
      </c>
      <c r="D171" s="95" t="str">
        <f t="shared" si="2"/>
        <v/>
      </c>
      <c r="E171" s="95" t="str">
        <f>IF(A171="","",'Supuestos del modelo'!$B$53*B171)</f>
        <v/>
      </c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8.0" customHeight="1">
      <c r="A172" s="98" t="str">
        <f>IF(A171&gt;='Supuestos del modelo'!$B$52,"",A171+1)</f>
        <v/>
      </c>
      <c r="B172" s="75" t="str">
        <f t="shared" si="1"/>
        <v/>
      </c>
      <c r="C172" s="95" t="str">
        <f>IF(A172="","",-PMT('Supuestos del modelo'!$B$53,'Supuestos del modelo'!$B$52,'Supuestos del modelo'!$B$50))</f>
        <v/>
      </c>
      <c r="D172" s="95" t="str">
        <f t="shared" si="2"/>
        <v/>
      </c>
      <c r="E172" s="95" t="str">
        <f>IF(A172="","",'Supuestos del modelo'!$B$53*B172)</f>
        <v/>
      </c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8.0" customHeight="1">
      <c r="A173" s="98" t="str">
        <f>IF(A172&gt;='Supuestos del modelo'!$B$52,"",A172+1)</f>
        <v/>
      </c>
      <c r="B173" s="75" t="str">
        <f t="shared" si="1"/>
        <v/>
      </c>
      <c r="C173" s="95" t="str">
        <f>IF(A173="","",-PMT('Supuestos del modelo'!$B$53,'Supuestos del modelo'!$B$52,'Supuestos del modelo'!$B$50))</f>
        <v/>
      </c>
      <c r="D173" s="95" t="str">
        <f t="shared" si="2"/>
        <v/>
      </c>
      <c r="E173" s="95" t="str">
        <f>IF(A173="","",'Supuestos del modelo'!$B$53*B173)</f>
        <v/>
      </c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8.0" customHeight="1">
      <c r="A174" s="98" t="str">
        <f>IF(A173&gt;='Supuestos del modelo'!$B$52,"",A173+1)</f>
        <v/>
      </c>
      <c r="B174" s="75" t="str">
        <f t="shared" si="1"/>
        <v/>
      </c>
      <c r="C174" s="95" t="str">
        <f>IF(A174="","",-PMT('Supuestos del modelo'!$B$53,'Supuestos del modelo'!$B$52,'Supuestos del modelo'!$B$50))</f>
        <v/>
      </c>
      <c r="D174" s="95" t="str">
        <f t="shared" si="2"/>
        <v/>
      </c>
      <c r="E174" s="95" t="str">
        <f>IF(A174="","",'Supuestos del modelo'!$B$53*B174)</f>
        <v/>
      </c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8.0" customHeight="1">
      <c r="A175" s="98" t="str">
        <f>IF(A174&gt;='Supuestos del modelo'!$B$52,"",A174+1)</f>
        <v/>
      </c>
      <c r="B175" s="75" t="str">
        <f t="shared" si="1"/>
        <v/>
      </c>
      <c r="C175" s="95" t="str">
        <f>IF(A175="","",-PMT('Supuestos del modelo'!$B$53,'Supuestos del modelo'!$B$52,'Supuestos del modelo'!$B$50))</f>
        <v/>
      </c>
      <c r="D175" s="95" t="str">
        <f t="shared" si="2"/>
        <v/>
      </c>
      <c r="E175" s="95" t="str">
        <f>IF(A175="","",'Supuestos del modelo'!$B$53*B175)</f>
        <v/>
      </c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8.0" customHeight="1">
      <c r="A176" s="98" t="str">
        <f>IF(A175&gt;='Supuestos del modelo'!$B$52,"",A175+1)</f>
        <v/>
      </c>
      <c r="B176" s="75" t="str">
        <f t="shared" si="1"/>
        <v/>
      </c>
      <c r="C176" s="95" t="str">
        <f>IF(A176="","",-PMT('Supuestos del modelo'!$B$53,'Supuestos del modelo'!$B$52,'Supuestos del modelo'!$B$50))</f>
        <v/>
      </c>
      <c r="D176" s="95" t="str">
        <f t="shared" si="2"/>
        <v/>
      </c>
      <c r="E176" s="95" t="str">
        <f>IF(A176="","",'Supuestos del modelo'!$B$53*B176)</f>
        <v/>
      </c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8.0" customHeight="1">
      <c r="A177" s="98" t="str">
        <f>IF(A176&gt;='Supuestos del modelo'!$B$52,"",A176+1)</f>
        <v/>
      </c>
      <c r="B177" s="75" t="str">
        <f t="shared" si="1"/>
        <v/>
      </c>
      <c r="C177" s="95" t="str">
        <f>IF(A177="","",-PMT('Supuestos del modelo'!$B$53,'Supuestos del modelo'!$B$52,'Supuestos del modelo'!$B$50))</f>
        <v/>
      </c>
      <c r="D177" s="95" t="str">
        <f t="shared" si="2"/>
        <v/>
      </c>
      <c r="E177" s="95" t="str">
        <f>IF(A177="","",'Supuestos del modelo'!$B$53*B177)</f>
        <v/>
      </c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8.0" customHeight="1">
      <c r="A178" s="98" t="str">
        <f>IF(A177&gt;='Supuestos del modelo'!$B$52,"",A177+1)</f>
        <v/>
      </c>
      <c r="B178" s="75" t="str">
        <f t="shared" si="1"/>
        <v/>
      </c>
      <c r="C178" s="95" t="str">
        <f>IF(A178="","",-PMT('Supuestos del modelo'!$B$53,'Supuestos del modelo'!$B$52,'Supuestos del modelo'!$B$50))</f>
        <v/>
      </c>
      <c r="D178" s="95" t="str">
        <f t="shared" si="2"/>
        <v/>
      </c>
      <c r="E178" s="95" t="str">
        <f>IF(A178="","",'Supuestos del modelo'!$B$53*B178)</f>
        <v/>
      </c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8.0" customHeight="1">
      <c r="A179" s="98" t="str">
        <f>IF(A178&gt;='Supuestos del modelo'!$B$52,"",A178+1)</f>
        <v/>
      </c>
      <c r="B179" s="75" t="str">
        <f t="shared" si="1"/>
        <v/>
      </c>
      <c r="C179" s="95" t="str">
        <f>IF(A179="","",-PMT('Supuestos del modelo'!$B$53,'Supuestos del modelo'!$B$52,'Supuestos del modelo'!$B$50))</f>
        <v/>
      </c>
      <c r="D179" s="95" t="str">
        <f t="shared" si="2"/>
        <v/>
      </c>
      <c r="E179" s="95" t="str">
        <f>IF(A179="","",'Supuestos del modelo'!$B$53*B179)</f>
        <v/>
      </c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8.0" customHeight="1">
      <c r="A180" s="98" t="str">
        <f>IF(A179&gt;='Supuestos del modelo'!$B$52,"",A179+1)</f>
        <v/>
      </c>
      <c r="B180" s="75" t="str">
        <f t="shared" si="1"/>
        <v/>
      </c>
      <c r="C180" s="95" t="str">
        <f>IF(A180="","",-PMT('Supuestos del modelo'!$B$53,'Supuestos del modelo'!$B$52,'Supuestos del modelo'!$B$50))</f>
        <v/>
      </c>
      <c r="D180" s="95" t="str">
        <f t="shared" si="2"/>
        <v/>
      </c>
      <c r="E180" s="95" t="str">
        <f>IF(A180="","",'Supuestos del modelo'!$B$53*B180)</f>
        <v/>
      </c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8.0" customHeight="1">
      <c r="A181" s="98" t="str">
        <f>IF(A180&gt;='Supuestos del modelo'!$B$52,"",A180+1)</f>
        <v/>
      </c>
      <c r="B181" s="75" t="str">
        <f t="shared" si="1"/>
        <v/>
      </c>
      <c r="C181" s="95" t="str">
        <f>IF(A181="","",-PMT('Supuestos del modelo'!$B$53,'Supuestos del modelo'!$B$52,'Supuestos del modelo'!$B$50))</f>
        <v/>
      </c>
      <c r="D181" s="95" t="str">
        <f t="shared" si="2"/>
        <v/>
      </c>
      <c r="E181" s="95" t="str">
        <f>IF(A181="","",'Supuestos del modelo'!$B$53*B181)</f>
        <v/>
      </c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8.0" customHeight="1">
      <c r="A182" s="98" t="str">
        <f>IF(A181&gt;='Supuestos del modelo'!$B$52,"",A181+1)</f>
        <v/>
      </c>
      <c r="B182" s="75" t="str">
        <f t="shared" si="1"/>
        <v/>
      </c>
      <c r="C182" s="95" t="str">
        <f>IF(A182="","",-PMT('Supuestos del modelo'!$B$53,'Supuestos del modelo'!$B$52,'Supuestos del modelo'!$B$50))</f>
        <v/>
      </c>
      <c r="D182" s="95" t="str">
        <f t="shared" si="2"/>
        <v/>
      </c>
      <c r="E182" s="95" t="str">
        <f>IF(A182="","",'Supuestos del modelo'!$B$53*B182)</f>
        <v/>
      </c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8.0" customHeight="1">
      <c r="A183" s="98" t="str">
        <f>IF(A182&gt;='Supuestos del modelo'!$B$52,"",A182+1)</f>
        <v/>
      </c>
      <c r="B183" s="75" t="str">
        <f t="shared" si="1"/>
        <v/>
      </c>
      <c r="C183" s="95" t="str">
        <f>IF(A183="","",-PMT('Supuestos del modelo'!$B$53,'Supuestos del modelo'!$B$52,'Supuestos del modelo'!$B$50))</f>
        <v/>
      </c>
      <c r="D183" s="95" t="str">
        <f t="shared" si="2"/>
        <v/>
      </c>
      <c r="E183" s="95" t="str">
        <f>IF(A183="","",'Supuestos del modelo'!$B$53*B183)</f>
        <v/>
      </c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8.0" customHeight="1">
      <c r="A184" s="98" t="str">
        <f>IF(A183&gt;='Supuestos del modelo'!$B$52,"",A183+1)</f>
        <v/>
      </c>
      <c r="B184" s="75" t="str">
        <f t="shared" si="1"/>
        <v/>
      </c>
      <c r="C184" s="95" t="str">
        <f>IF(A184="","",-PMT('Supuestos del modelo'!$B$53,'Supuestos del modelo'!$B$52,'Supuestos del modelo'!$B$50))</f>
        <v/>
      </c>
      <c r="D184" s="95" t="str">
        <f t="shared" si="2"/>
        <v/>
      </c>
      <c r="E184" s="95" t="str">
        <f>IF(A184="","",'Supuestos del modelo'!$B$53*B184)</f>
        <v/>
      </c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8.0" customHeight="1">
      <c r="A185" s="98" t="str">
        <f>IF(A184&gt;='Supuestos del modelo'!$B$52,"",A184+1)</f>
        <v/>
      </c>
      <c r="B185" s="75" t="str">
        <f t="shared" si="1"/>
        <v/>
      </c>
      <c r="C185" s="95" t="str">
        <f>IF(A185="","",-PMT('Supuestos del modelo'!$B$53,'Supuestos del modelo'!$B$52,'Supuestos del modelo'!$B$50))</f>
        <v/>
      </c>
      <c r="D185" s="95" t="str">
        <f t="shared" si="2"/>
        <v/>
      </c>
      <c r="E185" s="95" t="str">
        <f>IF(A185="","",'Supuestos del modelo'!$B$53*B185)</f>
        <v/>
      </c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8.0" customHeight="1">
      <c r="A186" s="98" t="str">
        <f>IF(A185&gt;='Supuestos del modelo'!$B$52,"",A185+1)</f>
        <v/>
      </c>
      <c r="B186" s="75" t="str">
        <f t="shared" si="1"/>
        <v/>
      </c>
      <c r="C186" s="95" t="str">
        <f>IF(A186="","",-PMT('Supuestos del modelo'!$B$53,'Supuestos del modelo'!$B$52,'Supuestos del modelo'!$B$50))</f>
        <v/>
      </c>
      <c r="D186" s="95" t="str">
        <f t="shared" si="2"/>
        <v/>
      </c>
      <c r="E186" s="95" t="str">
        <f>IF(A186="","",'Supuestos del modelo'!$B$53*B186)</f>
        <v/>
      </c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8.0" customHeight="1">
      <c r="A187" s="98" t="str">
        <f>IF(A186&gt;='Supuestos del modelo'!$B$52,"",A186+1)</f>
        <v/>
      </c>
      <c r="B187" s="75" t="str">
        <f t="shared" si="1"/>
        <v/>
      </c>
      <c r="C187" s="95" t="str">
        <f>IF(A187="","",-PMT('Supuestos del modelo'!$B$53,'Supuestos del modelo'!$B$52,'Supuestos del modelo'!$B$50))</f>
        <v/>
      </c>
      <c r="D187" s="95" t="str">
        <f t="shared" si="2"/>
        <v/>
      </c>
      <c r="E187" s="95" t="str">
        <f>IF(A187="","",'Supuestos del modelo'!$B$53*B187)</f>
        <v/>
      </c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8.0" customHeight="1">
      <c r="A188" s="98" t="str">
        <f>IF(A187&gt;='Supuestos del modelo'!$B$52,"",A187+1)</f>
        <v/>
      </c>
      <c r="B188" s="75" t="str">
        <f t="shared" si="1"/>
        <v/>
      </c>
      <c r="C188" s="95" t="str">
        <f>IF(A188="","",-PMT('Supuestos del modelo'!$B$53,'Supuestos del modelo'!$B$52,'Supuestos del modelo'!$B$50))</f>
        <v/>
      </c>
      <c r="D188" s="95" t="str">
        <f t="shared" si="2"/>
        <v/>
      </c>
      <c r="E188" s="95" t="str">
        <f>IF(A188="","",'Supuestos del modelo'!$B$53*B188)</f>
        <v/>
      </c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8.0" customHeight="1">
      <c r="A189" s="98" t="str">
        <f>IF(A188&gt;='Supuestos del modelo'!$B$52,"",A188+1)</f>
        <v/>
      </c>
      <c r="B189" s="75" t="str">
        <f t="shared" si="1"/>
        <v/>
      </c>
      <c r="C189" s="95" t="str">
        <f>IF(A189="","",-PMT('Supuestos del modelo'!$B$53,'Supuestos del modelo'!$B$52,'Supuestos del modelo'!$B$50))</f>
        <v/>
      </c>
      <c r="D189" s="95" t="str">
        <f t="shared" si="2"/>
        <v/>
      </c>
      <c r="E189" s="95" t="str">
        <f>IF(A189="","",'Supuestos del modelo'!$B$53*B189)</f>
        <v/>
      </c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8.0" customHeight="1">
      <c r="A190" s="98" t="str">
        <f>IF(A189&gt;='Supuestos del modelo'!$B$52,"",A189+1)</f>
        <v/>
      </c>
      <c r="B190" s="75" t="str">
        <f t="shared" si="1"/>
        <v/>
      </c>
      <c r="C190" s="95" t="str">
        <f>IF(A190="","",-PMT('Supuestos del modelo'!$B$53,'Supuestos del modelo'!$B$52,'Supuestos del modelo'!$B$50))</f>
        <v/>
      </c>
      <c r="D190" s="95" t="str">
        <f t="shared" si="2"/>
        <v/>
      </c>
      <c r="E190" s="95" t="str">
        <f>IF(A190="","",'Supuestos del modelo'!$B$53*B190)</f>
        <v/>
      </c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8.0" customHeight="1">
      <c r="A191" s="98" t="str">
        <f>IF(A190&gt;='Supuestos del modelo'!$B$52,"",A190+1)</f>
        <v/>
      </c>
      <c r="B191" s="75" t="str">
        <f t="shared" si="1"/>
        <v/>
      </c>
      <c r="C191" s="95" t="str">
        <f>IF(A191="","",-PMT('Supuestos del modelo'!$B$53,'Supuestos del modelo'!$B$52,'Supuestos del modelo'!$B$50))</f>
        <v/>
      </c>
      <c r="D191" s="95" t="str">
        <f t="shared" si="2"/>
        <v/>
      </c>
      <c r="E191" s="95" t="str">
        <f>IF(A191="","",'Supuestos del modelo'!$B$53*B191)</f>
        <v/>
      </c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8.0" customHeight="1">
      <c r="A192" s="98" t="str">
        <f>IF(A191&gt;='Supuestos del modelo'!$B$52,"",A191+1)</f>
        <v/>
      </c>
      <c r="B192" s="75" t="str">
        <f t="shared" si="1"/>
        <v/>
      </c>
      <c r="C192" s="95" t="str">
        <f>IF(A192="","",-PMT('Supuestos del modelo'!$B$53,'Supuestos del modelo'!$B$52,'Supuestos del modelo'!$B$50))</f>
        <v/>
      </c>
      <c r="D192" s="95" t="str">
        <f t="shared" si="2"/>
        <v/>
      </c>
      <c r="E192" s="95" t="str">
        <f>IF(A192="","",'Supuestos del modelo'!$B$53*B192)</f>
        <v/>
      </c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8.0" customHeight="1">
      <c r="A193" s="98" t="str">
        <f>IF(A192&gt;='Supuestos del modelo'!$B$52,"",A192+1)</f>
        <v/>
      </c>
      <c r="B193" s="75" t="str">
        <f t="shared" si="1"/>
        <v/>
      </c>
      <c r="C193" s="95" t="str">
        <f>IF(A193="","",-PMT('Supuestos del modelo'!$B$53,'Supuestos del modelo'!$B$52,'Supuestos del modelo'!$B$50))</f>
        <v/>
      </c>
      <c r="D193" s="95" t="str">
        <f t="shared" si="2"/>
        <v/>
      </c>
      <c r="E193" s="95" t="str">
        <f>IF(A193="","",'Supuestos del modelo'!$B$53*B193)</f>
        <v/>
      </c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8.0" customHeight="1">
      <c r="A194" s="98" t="str">
        <f>IF(A193&gt;='Supuestos del modelo'!$B$52,"",A193+1)</f>
        <v/>
      </c>
      <c r="B194" s="75" t="str">
        <f t="shared" si="1"/>
        <v/>
      </c>
      <c r="C194" s="95" t="str">
        <f>IF(A194="","",-PMT('Supuestos del modelo'!$B$53,'Supuestos del modelo'!$B$52,'Supuestos del modelo'!$B$50))</f>
        <v/>
      </c>
      <c r="D194" s="95" t="str">
        <f t="shared" si="2"/>
        <v/>
      </c>
      <c r="E194" s="95" t="str">
        <f>IF(A194="","",'Supuestos del modelo'!$B$53*B194)</f>
        <v/>
      </c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8.0" customHeight="1">
      <c r="A195" s="98" t="str">
        <f>IF(A194&gt;='Supuestos del modelo'!$B$52,"",A194+1)</f>
        <v/>
      </c>
      <c r="B195" s="75" t="str">
        <f t="shared" si="1"/>
        <v/>
      </c>
      <c r="C195" s="95" t="str">
        <f>IF(A195="","",-PMT('Supuestos del modelo'!$B$53,'Supuestos del modelo'!$B$52,'Supuestos del modelo'!$B$50))</f>
        <v/>
      </c>
      <c r="D195" s="95" t="str">
        <f t="shared" si="2"/>
        <v/>
      </c>
      <c r="E195" s="95" t="str">
        <f>IF(A195="","",'Supuestos del modelo'!$B$53*B195)</f>
        <v/>
      </c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8.0" customHeight="1">
      <c r="A196" s="98" t="str">
        <f>IF(A195&gt;='Supuestos del modelo'!$B$52,"",A195+1)</f>
        <v/>
      </c>
      <c r="B196" s="75" t="str">
        <f t="shared" si="1"/>
        <v/>
      </c>
      <c r="C196" s="95" t="str">
        <f>IF(A196="","",-PMT('Supuestos del modelo'!$B$53,'Supuestos del modelo'!$B$52,'Supuestos del modelo'!$B$50))</f>
        <v/>
      </c>
      <c r="D196" s="95" t="str">
        <f t="shared" si="2"/>
        <v/>
      </c>
      <c r="E196" s="95" t="str">
        <f>IF(A196="","",'Supuestos del modelo'!$B$53*B196)</f>
        <v/>
      </c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8.0" customHeight="1">
      <c r="A197" s="98" t="str">
        <f>IF(A196&gt;='Supuestos del modelo'!$B$52,"",A196+1)</f>
        <v/>
      </c>
      <c r="B197" s="75" t="str">
        <f t="shared" si="1"/>
        <v/>
      </c>
      <c r="C197" s="95" t="str">
        <f>IF(A197="","",-PMT('Supuestos del modelo'!$B$53,'Supuestos del modelo'!$B$52,'Supuestos del modelo'!$B$50))</f>
        <v/>
      </c>
      <c r="D197" s="95" t="str">
        <f t="shared" si="2"/>
        <v/>
      </c>
      <c r="E197" s="95" t="str">
        <f>IF(A197="","",'Supuestos del modelo'!$B$53*B197)</f>
        <v/>
      </c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8.0" customHeight="1">
      <c r="A198" s="98" t="str">
        <f>IF(A197&gt;='Supuestos del modelo'!$B$52,"",A197+1)</f>
        <v/>
      </c>
      <c r="B198" s="75" t="str">
        <f t="shared" si="1"/>
        <v/>
      </c>
      <c r="C198" s="95" t="str">
        <f>IF(A198="","",-PMT('Supuestos del modelo'!$B$53,'Supuestos del modelo'!$B$52,'Supuestos del modelo'!$B$50))</f>
        <v/>
      </c>
      <c r="D198" s="95" t="str">
        <f t="shared" si="2"/>
        <v/>
      </c>
      <c r="E198" s="95" t="str">
        <f>IF(A198="","",'Supuestos del modelo'!$B$53*B198)</f>
        <v/>
      </c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8.0" customHeight="1">
      <c r="A199" s="98" t="str">
        <f>IF(A198&gt;='Supuestos del modelo'!$B$52,"",A198+1)</f>
        <v/>
      </c>
      <c r="B199" s="75" t="str">
        <f t="shared" si="1"/>
        <v/>
      </c>
      <c r="C199" s="95" t="str">
        <f>IF(A199="","",-PMT('Supuestos del modelo'!$B$53,'Supuestos del modelo'!$B$52,'Supuestos del modelo'!$B$50))</f>
        <v/>
      </c>
      <c r="D199" s="95" t="str">
        <f t="shared" si="2"/>
        <v/>
      </c>
      <c r="E199" s="95" t="str">
        <f>IF(A199="","",'Supuestos del modelo'!$B$53*B199)</f>
        <v/>
      </c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8.0" customHeight="1">
      <c r="A200" s="98" t="str">
        <f>IF(A199&gt;='Supuestos del modelo'!$B$52,"",A199+1)</f>
        <v/>
      </c>
      <c r="B200" s="75" t="str">
        <f t="shared" si="1"/>
        <v/>
      </c>
      <c r="C200" s="95" t="str">
        <f>IF(A200="","",-PMT('Supuestos del modelo'!$B$53,'Supuestos del modelo'!$B$52,'Supuestos del modelo'!$B$50))</f>
        <v/>
      </c>
      <c r="D200" s="95" t="str">
        <f t="shared" si="2"/>
        <v/>
      </c>
      <c r="E200" s="95" t="str">
        <f>IF(A200="","",'Supuestos del modelo'!$B$53*B200)</f>
        <v/>
      </c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8.0" customHeight="1">
      <c r="A201" s="98" t="str">
        <f>IF(A200&gt;='Supuestos del modelo'!$B$52,"",A200+1)</f>
        <v/>
      </c>
      <c r="B201" s="75" t="str">
        <f t="shared" si="1"/>
        <v/>
      </c>
      <c r="C201" s="95" t="str">
        <f>IF(A201="","",-PMT('Supuestos del modelo'!$B$53,'Supuestos del modelo'!$B$52,'Supuestos del modelo'!$B$50))</f>
        <v/>
      </c>
      <c r="D201" s="95" t="str">
        <f t="shared" si="2"/>
        <v/>
      </c>
      <c r="E201" s="95" t="str">
        <f>IF(A201="","",'Supuestos del modelo'!$B$53*B201)</f>
        <v/>
      </c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8.0" customHeight="1">
      <c r="A202" s="98" t="str">
        <f>IF(A201&gt;='Supuestos del modelo'!$B$52,"",A201+1)</f>
        <v/>
      </c>
      <c r="B202" s="75" t="str">
        <f t="shared" si="1"/>
        <v/>
      </c>
      <c r="C202" s="95" t="str">
        <f>IF(A202="","",-PMT('Supuestos del modelo'!$B$53,'Supuestos del modelo'!$B$52,'Supuestos del modelo'!$B$50))</f>
        <v/>
      </c>
      <c r="D202" s="95" t="str">
        <f t="shared" si="2"/>
        <v/>
      </c>
      <c r="E202" s="95" t="str">
        <f>IF(A202="","",'Supuestos del modelo'!$B$53*B202)</f>
        <v/>
      </c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8.0" customHeight="1">
      <c r="A203" s="98" t="str">
        <f>IF(A202&gt;='Supuestos del modelo'!$B$52,"",A202+1)</f>
        <v/>
      </c>
      <c r="B203" s="75" t="str">
        <f t="shared" si="1"/>
        <v/>
      </c>
      <c r="C203" s="95" t="str">
        <f>IF(A203="","",-PMT('Supuestos del modelo'!$B$53,'Supuestos del modelo'!$B$52,'Supuestos del modelo'!$B$50))</f>
        <v/>
      </c>
      <c r="D203" s="95" t="str">
        <f t="shared" si="2"/>
        <v/>
      </c>
      <c r="E203" s="95" t="str">
        <f>IF(A203="","",'Supuestos del modelo'!$B$53*B203)</f>
        <v/>
      </c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8.0" customHeight="1">
      <c r="A204" s="98" t="str">
        <f>IF(A203&gt;='Supuestos del modelo'!$B$52,"",A203+1)</f>
        <v/>
      </c>
      <c r="B204" s="75" t="str">
        <f t="shared" si="1"/>
        <v/>
      </c>
      <c r="C204" s="95" t="str">
        <f>IF(A204="","",-PMT('Supuestos del modelo'!$B$53,'Supuestos del modelo'!$B$52,'Supuestos del modelo'!$B$50))</f>
        <v/>
      </c>
      <c r="D204" s="95" t="str">
        <f t="shared" si="2"/>
        <v/>
      </c>
      <c r="E204" s="95" t="str">
        <f>IF(A204="","",'Supuestos del modelo'!$B$53*B204)</f>
        <v/>
      </c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8.0" customHeight="1">
      <c r="A205" s="98" t="str">
        <f>IF(A204&gt;='Supuestos del modelo'!$B$52,"",A204+1)</f>
        <v/>
      </c>
      <c r="B205" s="75" t="str">
        <f t="shared" si="1"/>
        <v/>
      </c>
      <c r="C205" s="95" t="str">
        <f>IF(A205="","",-PMT('Supuestos del modelo'!$B$53,'Supuestos del modelo'!$B$52,'Supuestos del modelo'!$B$50))</f>
        <v/>
      </c>
      <c r="D205" s="95" t="str">
        <f t="shared" si="2"/>
        <v/>
      </c>
      <c r="E205" s="95" t="str">
        <f>IF(A205="","",'Supuestos del modelo'!$B$53*B205)</f>
        <v/>
      </c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8.0" customHeight="1">
      <c r="A206" s="98" t="str">
        <f>IF(A205&gt;='Supuestos del modelo'!$B$52,"",A205+1)</f>
        <v/>
      </c>
      <c r="B206" s="75" t="str">
        <f t="shared" si="1"/>
        <v/>
      </c>
      <c r="C206" s="95" t="str">
        <f>IF(A206="","",-PMT('Supuestos del modelo'!$B$53,'Supuestos del modelo'!$B$52,'Supuestos del modelo'!$B$50))</f>
        <v/>
      </c>
      <c r="D206" s="95" t="str">
        <f t="shared" si="2"/>
        <v/>
      </c>
      <c r="E206" s="95" t="str">
        <f>IF(A206="","",'Supuestos del modelo'!$B$53*B206)</f>
        <v/>
      </c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8.0" customHeight="1">
      <c r="A207" s="98" t="str">
        <f>IF(A206&gt;='Supuestos del modelo'!$B$52,"",A206+1)</f>
        <v/>
      </c>
      <c r="B207" s="75" t="str">
        <f t="shared" si="1"/>
        <v/>
      </c>
      <c r="C207" s="95" t="str">
        <f>IF(A207="","",-PMT('Supuestos del modelo'!$B$53,'Supuestos del modelo'!$B$52,'Supuestos del modelo'!$B$50))</f>
        <v/>
      </c>
      <c r="D207" s="95" t="str">
        <f t="shared" si="2"/>
        <v/>
      </c>
      <c r="E207" s="95" t="str">
        <f>IF(A207="","",'Supuestos del modelo'!$B$53*B207)</f>
        <v/>
      </c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8.0" customHeight="1">
      <c r="A208" s="98" t="str">
        <f>IF(A207&gt;='Supuestos del modelo'!$B$52,"",A207+1)</f>
        <v/>
      </c>
      <c r="B208" s="75" t="str">
        <f t="shared" si="1"/>
        <v/>
      </c>
      <c r="C208" s="95" t="str">
        <f>IF(A208="","",-PMT('Supuestos del modelo'!$B$53,'Supuestos del modelo'!$B$52,'Supuestos del modelo'!$B$50))</f>
        <v/>
      </c>
      <c r="D208" s="95" t="str">
        <f t="shared" si="2"/>
        <v/>
      </c>
      <c r="E208" s="95" t="str">
        <f>IF(A208="","",'Supuestos del modelo'!$B$53*B208)</f>
        <v/>
      </c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8.0" customHeight="1">
      <c r="A209" s="98" t="str">
        <f>IF(A208&gt;='Supuestos del modelo'!$B$52,"",A208+1)</f>
        <v/>
      </c>
      <c r="B209" s="75" t="str">
        <f t="shared" si="1"/>
        <v/>
      </c>
      <c r="C209" s="95" t="str">
        <f>IF(A209="","",-PMT('Supuestos del modelo'!$B$53,'Supuestos del modelo'!$B$52,'Supuestos del modelo'!$B$50))</f>
        <v/>
      </c>
      <c r="D209" s="95" t="str">
        <f t="shared" si="2"/>
        <v/>
      </c>
      <c r="E209" s="95" t="str">
        <f>IF(A209="","",'Supuestos del modelo'!$B$53*B209)</f>
        <v/>
      </c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8.0" customHeight="1">
      <c r="A210" s="98" t="str">
        <f>IF(A209&gt;='Supuestos del modelo'!$B$52,"",A209+1)</f>
        <v/>
      </c>
      <c r="B210" s="75" t="str">
        <f t="shared" si="1"/>
        <v/>
      </c>
      <c r="C210" s="95" t="str">
        <f>IF(A210="","",-PMT('Supuestos del modelo'!$B$53,'Supuestos del modelo'!$B$52,'Supuestos del modelo'!$B$50))</f>
        <v/>
      </c>
      <c r="D210" s="95" t="str">
        <f t="shared" si="2"/>
        <v/>
      </c>
      <c r="E210" s="95" t="str">
        <f>IF(A210="","",'Supuestos del modelo'!$B$53*B210)</f>
        <v/>
      </c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8.0" customHeight="1">
      <c r="A211" s="98" t="str">
        <f>IF(A210&gt;='Supuestos del modelo'!$B$52,"",A210+1)</f>
        <v/>
      </c>
      <c r="B211" s="75" t="str">
        <f t="shared" si="1"/>
        <v/>
      </c>
      <c r="C211" s="95" t="str">
        <f>IF(A211="","",-PMT('Supuestos del modelo'!$B$53,'Supuestos del modelo'!$B$52,'Supuestos del modelo'!$B$50))</f>
        <v/>
      </c>
      <c r="D211" s="95" t="str">
        <f t="shared" si="2"/>
        <v/>
      </c>
      <c r="E211" s="95" t="str">
        <f>IF(A211="","",'Supuestos del modelo'!$B$53*B211)</f>
        <v/>
      </c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8.0" customHeight="1">
      <c r="A212" s="98" t="str">
        <f>IF(A211&gt;='Supuestos del modelo'!$B$52,"",A211+1)</f>
        <v/>
      </c>
      <c r="B212" s="75" t="str">
        <f t="shared" si="1"/>
        <v/>
      </c>
      <c r="C212" s="95" t="str">
        <f>IF(A212="","",-PMT('Supuestos del modelo'!$B$53,'Supuestos del modelo'!$B$52,'Supuestos del modelo'!$B$50))</f>
        <v/>
      </c>
      <c r="D212" s="95" t="str">
        <f t="shared" si="2"/>
        <v/>
      </c>
      <c r="E212" s="95" t="str">
        <f>IF(A212="","",'Supuestos del modelo'!$B$53*B212)</f>
        <v/>
      </c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8.0" customHeight="1">
      <c r="A213" s="98" t="str">
        <f>IF(A212&gt;='Supuestos del modelo'!$B$52,"",A212+1)</f>
        <v/>
      </c>
      <c r="B213" s="75" t="str">
        <f t="shared" si="1"/>
        <v/>
      </c>
      <c r="C213" s="95" t="str">
        <f>IF(A213="","",-PMT('Supuestos del modelo'!$B$53,'Supuestos del modelo'!$B$52,'Supuestos del modelo'!$B$50))</f>
        <v/>
      </c>
      <c r="D213" s="95" t="str">
        <f t="shared" si="2"/>
        <v/>
      </c>
      <c r="E213" s="95" t="str">
        <f>IF(A213="","",'Supuestos del modelo'!$B$53*B213)</f>
        <v/>
      </c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8.0" customHeight="1">
      <c r="A214" s="98" t="str">
        <f>IF(A213&gt;='Supuestos del modelo'!$B$52,"",A213+1)</f>
        <v/>
      </c>
      <c r="B214" s="75" t="str">
        <f t="shared" si="1"/>
        <v/>
      </c>
      <c r="C214" s="95" t="str">
        <f>IF(A214="","",-PMT('Supuestos del modelo'!$B$53,'Supuestos del modelo'!$B$52,'Supuestos del modelo'!$B$50))</f>
        <v/>
      </c>
      <c r="D214" s="95" t="str">
        <f t="shared" si="2"/>
        <v/>
      </c>
      <c r="E214" s="95" t="str">
        <f>IF(A214="","",'Supuestos del modelo'!$B$53*B214)</f>
        <v/>
      </c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8.0" customHeight="1">
      <c r="A215" s="98" t="str">
        <f>IF(A214&gt;='Supuestos del modelo'!$B$52,"",A214+1)</f>
        <v/>
      </c>
      <c r="B215" s="75" t="str">
        <f t="shared" si="1"/>
        <v/>
      </c>
      <c r="C215" s="95" t="str">
        <f>IF(A215="","",-PMT('Supuestos del modelo'!$B$53,'Supuestos del modelo'!$B$52,'Supuestos del modelo'!$B$50))</f>
        <v/>
      </c>
      <c r="D215" s="95" t="str">
        <f t="shared" si="2"/>
        <v/>
      </c>
      <c r="E215" s="95" t="str">
        <f>IF(A215="","",'Supuestos del modelo'!$B$53*B215)</f>
        <v/>
      </c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8.0" customHeight="1">
      <c r="A216" s="98" t="str">
        <f>IF(A215&gt;='Supuestos del modelo'!$B$52,"",A215+1)</f>
        <v/>
      </c>
      <c r="B216" s="75" t="str">
        <f t="shared" si="1"/>
        <v/>
      </c>
      <c r="C216" s="95" t="str">
        <f>IF(A216="","",-PMT('Supuestos del modelo'!$B$53,'Supuestos del modelo'!$B$52,'Supuestos del modelo'!$B$50))</f>
        <v/>
      </c>
      <c r="D216" s="95" t="str">
        <f t="shared" si="2"/>
        <v/>
      </c>
      <c r="E216" s="95" t="str">
        <f>IF(A216="","",'Supuestos del modelo'!$B$53*B216)</f>
        <v/>
      </c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8.0" customHeight="1">
      <c r="A217" s="98" t="str">
        <f>IF(A216&gt;='Supuestos del modelo'!$B$52,"",A216+1)</f>
        <v/>
      </c>
      <c r="B217" s="75" t="str">
        <f t="shared" si="1"/>
        <v/>
      </c>
      <c r="C217" s="95" t="str">
        <f>IF(A217="","",-PMT('Supuestos del modelo'!$B$53,'Supuestos del modelo'!$B$52,'Supuestos del modelo'!$B$50))</f>
        <v/>
      </c>
      <c r="D217" s="95" t="str">
        <f t="shared" si="2"/>
        <v/>
      </c>
      <c r="E217" s="95" t="str">
        <f>IF(A217="","",'Supuestos del modelo'!$B$53*B217)</f>
        <v/>
      </c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8.0" customHeight="1">
      <c r="A218" s="98" t="str">
        <f>IF(A217&gt;='Supuestos del modelo'!$B$52,"",A217+1)</f>
        <v/>
      </c>
      <c r="B218" s="75" t="str">
        <f t="shared" si="1"/>
        <v/>
      </c>
      <c r="C218" s="95" t="str">
        <f>IF(A218="","",-PMT('Supuestos del modelo'!$B$53,'Supuestos del modelo'!$B$52,'Supuestos del modelo'!$B$50))</f>
        <v/>
      </c>
      <c r="D218" s="95" t="str">
        <f t="shared" si="2"/>
        <v/>
      </c>
      <c r="E218" s="95" t="str">
        <f>IF(A218="","",'Supuestos del modelo'!$B$53*B218)</f>
        <v/>
      </c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8.0" customHeight="1">
      <c r="A219" s="98" t="str">
        <f>IF(A218&gt;='Supuestos del modelo'!$B$52,"",A218+1)</f>
        <v/>
      </c>
      <c r="B219" s="75" t="str">
        <f t="shared" si="1"/>
        <v/>
      </c>
      <c r="C219" s="95" t="str">
        <f>IF(A219="","",-PMT('Supuestos del modelo'!$B$53,'Supuestos del modelo'!$B$52,'Supuestos del modelo'!$B$50))</f>
        <v/>
      </c>
      <c r="D219" s="95" t="str">
        <f t="shared" si="2"/>
        <v/>
      </c>
      <c r="E219" s="95" t="str">
        <f>IF(A219="","",'Supuestos del modelo'!$B$53*B219)</f>
        <v/>
      </c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8.0" customHeight="1">
      <c r="A220" s="98" t="str">
        <f>IF(A219&gt;='Supuestos del modelo'!$B$52,"",A219+1)</f>
        <v/>
      </c>
      <c r="B220" s="75" t="str">
        <f t="shared" si="1"/>
        <v/>
      </c>
      <c r="C220" s="95" t="str">
        <f>IF(A220="","",-PMT('Supuestos del modelo'!$B$53,'Supuestos del modelo'!$B$52,'Supuestos del modelo'!$B$50))</f>
        <v/>
      </c>
      <c r="D220" s="95" t="str">
        <f t="shared" si="2"/>
        <v/>
      </c>
      <c r="E220" s="95" t="str">
        <f>IF(A220="","",'Supuestos del modelo'!$B$53*B220)</f>
        <v/>
      </c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8.0" customHeight="1">
      <c r="A221" s="98" t="str">
        <f>IF(A220&gt;='Supuestos del modelo'!$B$52,"",A220+1)</f>
        <v/>
      </c>
      <c r="B221" s="75" t="str">
        <f t="shared" si="1"/>
        <v/>
      </c>
      <c r="C221" s="95" t="str">
        <f>IF(A221="","",-PMT('Supuestos del modelo'!$B$53,'Supuestos del modelo'!$B$52,'Supuestos del modelo'!$B$50))</f>
        <v/>
      </c>
      <c r="D221" s="95" t="str">
        <f t="shared" si="2"/>
        <v/>
      </c>
      <c r="E221" s="95" t="str">
        <f>IF(A221="","",'Supuestos del modelo'!$B$53*B221)</f>
        <v/>
      </c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8.0" customHeight="1">
      <c r="A222" s="98" t="str">
        <f>IF(A221&gt;='Supuestos del modelo'!$B$52,"",A221+1)</f>
        <v/>
      </c>
      <c r="B222" s="75" t="str">
        <f t="shared" si="1"/>
        <v/>
      </c>
      <c r="C222" s="95" t="str">
        <f>IF(A222="","",-PMT('Supuestos del modelo'!$B$53,'Supuestos del modelo'!$B$52,'Supuestos del modelo'!$B$50))</f>
        <v/>
      </c>
      <c r="D222" s="95" t="str">
        <f t="shared" si="2"/>
        <v/>
      </c>
      <c r="E222" s="95" t="str">
        <f>IF(A222="","",'Supuestos del modelo'!$B$53*B222)</f>
        <v/>
      </c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8.0" customHeight="1">
      <c r="A223" s="98" t="str">
        <f>IF(A222&gt;='Supuestos del modelo'!$B$52,"",A222+1)</f>
        <v/>
      </c>
      <c r="B223" s="75" t="str">
        <f t="shared" si="1"/>
        <v/>
      </c>
      <c r="C223" s="95" t="str">
        <f>IF(A223="","",-PMT('Supuestos del modelo'!$B$53,'Supuestos del modelo'!$B$52,'Supuestos del modelo'!$B$50))</f>
        <v/>
      </c>
      <c r="D223" s="95" t="str">
        <f t="shared" si="2"/>
        <v/>
      </c>
      <c r="E223" s="95" t="str">
        <f>IF(A223="","",'Supuestos del modelo'!$B$53*B223)</f>
        <v/>
      </c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8.0" customHeight="1">
      <c r="A224" s="98" t="str">
        <f>IF(A223&gt;='Supuestos del modelo'!$B$52,"",A223+1)</f>
        <v/>
      </c>
      <c r="B224" s="75" t="str">
        <f t="shared" si="1"/>
        <v/>
      </c>
      <c r="C224" s="95" t="str">
        <f>IF(A224="","",-PMT('Supuestos del modelo'!$B$53,'Supuestos del modelo'!$B$52,'Supuestos del modelo'!$B$50))</f>
        <v/>
      </c>
      <c r="D224" s="95" t="str">
        <f t="shared" si="2"/>
        <v/>
      </c>
      <c r="E224" s="95" t="str">
        <f>IF(A224="","",'Supuestos del modelo'!$B$53*B224)</f>
        <v/>
      </c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8.0" customHeight="1">
      <c r="A225" s="98" t="str">
        <f>IF(A224&gt;='Supuestos del modelo'!$B$52,"",A224+1)</f>
        <v/>
      </c>
      <c r="B225" s="75" t="str">
        <f t="shared" si="1"/>
        <v/>
      </c>
      <c r="C225" s="95" t="str">
        <f>IF(A225="","",-PMT('Supuestos del modelo'!$B$53,'Supuestos del modelo'!$B$52,'Supuestos del modelo'!$B$50))</f>
        <v/>
      </c>
      <c r="D225" s="95" t="str">
        <f t="shared" si="2"/>
        <v/>
      </c>
      <c r="E225" s="95" t="str">
        <f>IF(A225="","",'Supuestos del modelo'!$B$53*B225)</f>
        <v/>
      </c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8.0" customHeight="1">
      <c r="A226" s="98" t="str">
        <f>IF(A225&gt;='Supuestos del modelo'!$B$52,"",A225+1)</f>
        <v/>
      </c>
      <c r="B226" s="75" t="str">
        <f t="shared" si="1"/>
        <v/>
      </c>
      <c r="C226" s="95" t="str">
        <f>IF(A226="","",-PMT('Supuestos del modelo'!$B$53,'Supuestos del modelo'!$B$52,'Supuestos del modelo'!$B$50))</f>
        <v/>
      </c>
      <c r="D226" s="95" t="str">
        <f t="shared" si="2"/>
        <v/>
      </c>
      <c r="E226" s="95" t="str">
        <f>IF(A226="","",'Supuestos del modelo'!$B$53*B226)</f>
        <v/>
      </c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8.0" customHeight="1">
      <c r="A227" s="98" t="str">
        <f>IF(A226&gt;='Supuestos del modelo'!$B$52,"",A226+1)</f>
        <v/>
      </c>
      <c r="B227" s="75" t="str">
        <f t="shared" si="1"/>
        <v/>
      </c>
      <c r="C227" s="95" t="str">
        <f>IF(A227="","",-PMT('Supuestos del modelo'!$B$53,'Supuestos del modelo'!$B$52,'Supuestos del modelo'!$B$50))</f>
        <v/>
      </c>
      <c r="D227" s="95" t="str">
        <f t="shared" si="2"/>
        <v/>
      </c>
      <c r="E227" s="95" t="str">
        <f>IF(A227="","",'Supuestos del modelo'!$B$53*B227)</f>
        <v/>
      </c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8.0" customHeight="1">
      <c r="A228" s="98" t="str">
        <f>IF(A227&gt;='Supuestos del modelo'!$B$52,"",A227+1)</f>
        <v/>
      </c>
      <c r="B228" s="75" t="str">
        <f t="shared" si="1"/>
        <v/>
      </c>
      <c r="C228" s="95" t="str">
        <f>IF(A228="","",-PMT('Supuestos del modelo'!$B$53,'Supuestos del modelo'!$B$52,'Supuestos del modelo'!$B$50))</f>
        <v/>
      </c>
      <c r="D228" s="95" t="str">
        <f t="shared" si="2"/>
        <v/>
      </c>
      <c r="E228" s="95" t="str">
        <f>IF(A228="","",'Supuestos del modelo'!$B$53*B228)</f>
        <v/>
      </c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8.0" customHeight="1">
      <c r="A229" s="98" t="str">
        <f>IF(A228&gt;='Supuestos del modelo'!$B$52,"",A228+1)</f>
        <v/>
      </c>
      <c r="B229" s="75" t="str">
        <f t="shared" si="1"/>
        <v/>
      </c>
      <c r="C229" s="95" t="str">
        <f>IF(A229="","",-PMT('Supuestos del modelo'!$B$53,'Supuestos del modelo'!$B$52,'Supuestos del modelo'!$B$50))</f>
        <v/>
      </c>
      <c r="D229" s="95" t="str">
        <f t="shared" si="2"/>
        <v/>
      </c>
      <c r="E229" s="95" t="str">
        <f>IF(A229="","",'Supuestos del modelo'!$B$53*B229)</f>
        <v/>
      </c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8.0" customHeight="1">
      <c r="A230" s="98" t="str">
        <f>IF(A229&gt;='Supuestos del modelo'!$B$52,"",A229+1)</f>
        <v/>
      </c>
      <c r="B230" s="75" t="str">
        <f t="shared" si="1"/>
        <v/>
      </c>
      <c r="C230" s="95" t="str">
        <f>IF(A230="","",-PMT('Supuestos del modelo'!$B$53,'Supuestos del modelo'!$B$52,'Supuestos del modelo'!$B$50))</f>
        <v/>
      </c>
      <c r="D230" s="95" t="str">
        <f t="shared" si="2"/>
        <v/>
      </c>
      <c r="E230" s="95" t="str">
        <f>IF(A230="","",'Supuestos del modelo'!$B$53*B230)</f>
        <v/>
      </c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8.0" customHeight="1">
      <c r="A231" s="98" t="str">
        <f>IF(A230&gt;='Supuestos del modelo'!$B$52,"",A230+1)</f>
        <v/>
      </c>
      <c r="B231" s="75" t="str">
        <f t="shared" si="1"/>
        <v/>
      </c>
      <c r="C231" s="95" t="str">
        <f>IF(A231="","",-PMT('Supuestos del modelo'!$B$53,'Supuestos del modelo'!$B$52,'Supuestos del modelo'!$B$50))</f>
        <v/>
      </c>
      <c r="D231" s="95" t="str">
        <f t="shared" si="2"/>
        <v/>
      </c>
      <c r="E231" s="95" t="str">
        <f>IF(A231="","",'Supuestos del modelo'!$B$53*B231)</f>
        <v/>
      </c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8.0" customHeight="1">
      <c r="A232" s="98" t="str">
        <f>IF(A231&gt;='Supuestos del modelo'!$B$52,"",A231+1)</f>
        <v/>
      </c>
      <c r="B232" s="75" t="str">
        <f t="shared" si="1"/>
        <v/>
      </c>
      <c r="C232" s="95" t="str">
        <f>IF(A232="","",-PMT('Supuestos del modelo'!$B$53,'Supuestos del modelo'!$B$52,'Supuestos del modelo'!$B$50))</f>
        <v/>
      </c>
      <c r="D232" s="95" t="str">
        <f t="shared" si="2"/>
        <v/>
      </c>
      <c r="E232" s="95" t="str">
        <f>IF(A232="","",'Supuestos del modelo'!$B$53*B232)</f>
        <v/>
      </c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8.0" customHeight="1">
      <c r="A233" s="98" t="str">
        <f>IF(A232&gt;='Supuestos del modelo'!$B$52,"",A232+1)</f>
        <v/>
      </c>
      <c r="B233" s="75" t="str">
        <f t="shared" si="1"/>
        <v/>
      </c>
      <c r="C233" s="95" t="str">
        <f>IF(A233="","",-PMT('Supuestos del modelo'!$B$53,'Supuestos del modelo'!$B$52,'Supuestos del modelo'!$B$50))</f>
        <v/>
      </c>
      <c r="D233" s="95" t="str">
        <f t="shared" si="2"/>
        <v/>
      </c>
      <c r="E233" s="95" t="str">
        <f>IF(A233="","",'Supuestos del modelo'!$B$53*B233)</f>
        <v/>
      </c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8.0" customHeight="1">
      <c r="A234" s="98" t="str">
        <f>IF(A233&gt;='Supuestos del modelo'!$B$52,"",A233+1)</f>
        <v/>
      </c>
      <c r="B234" s="75" t="str">
        <f t="shared" si="1"/>
        <v/>
      </c>
      <c r="C234" s="95" t="str">
        <f>IF(A234="","",-PMT('Supuestos del modelo'!$B$53,'Supuestos del modelo'!$B$52,'Supuestos del modelo'!$B$50))</f>
        <v/>
      </c>
      <c r="D234" s="95" t="str">
        <f t="shared" si="2"/>
        <v/>
      </c>
      <c r="E234" s="95" t="str">
        <f>IF(A234="","",'Supuestos del modelo'!$B$53*B234)</f>
        <v/>
      </c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8.0" customHeight="1">
      <c r="A235" s="98" t="str">
        <f>IF(A234&gt;='Supuestos del modelo'!$B$52,"",A234+1)</f>
        <v/>
      </c>
      <c r="B235" s="75" t="str">
        <f t="shared" si="1"/>
        <v/>
      </c>
      <c r="C235" s="95" t="str">
        <f>IF(A235="","",-PMT('Supuestos del modelo'!$B$53,'Supuestos del modelo'!$B$52,'Supuestos del modelo'!$B$50))</f>
        <v/>
      </c>
      <c r="D235" s="95" t="str">
        <f t="shared" si="2"/>
        <v/>
      </c>
      <c r="E235" s="95" t="str">
        <f>IF(A235="","",'Supuestos del modelo'!$B$53*B235)</f>
        <v/>
      </c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8.0" customHeight="1">
      <c r="A236" s="98" t="str">
        <f>IF(A235&gt;='Supuestos del modelo'!$B$52,"",A235+1)</f>
        <v/>
      </c>
      <c r="B236" s="75" t="str">
        <f t="shared" si="1"/>
        <v/>
      </c>
      <c r="C236" s="95" t="str">
        <f>IF(A236="","",-PMT('Supuestos del modelo'!$B$53,'Supuestos del modelo'!$B$52,'Supuestos del modelo'!$B$50))</f>
        <v/>
      </c>
      <c r="D236" s="95" t="str">
        <f t="shared" si="2"/>
        <v/>
      </c>
      <c r="E236" s="95" t="str">
        <f>IF(A236="","",'Supuestos del modelo'!$B$53*B236)</f>
        <v/>
      </c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8.0" customHeight="1">
      <c r="A237" s="98" t="str">
        <f>IF(A236&gt;='Supuestos del modelo'!$B$52,"",A236+1)</f>
        <v/>
      </c>
      <c r="B237" s="75" t="str">
        <f t="shared" si="1"/>
        <v/>
      </c>
      <c r="C237" s="95" t="str">
        <f>IF(A237="","",-PMT('Supuestos del modelo'!$B$53,'Supuestos del modelo'!$B$52,'Supuestos del modelo'!$B$50))</f>
        <v/>
      </c>
      <c r="D237" s="95" t="str">
        <f t="shared" si="2"/>
        <v/>
      </c>
      <c r="E237" s="95" t="str">
        <f>IF(A237="","",'Supuestos del modelo'!$B$53*B237)</f>
        <v/>
      </c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8.0" customHeight="1">
      <c r="A238" s="98" t="str">
        <f>IF(A237&gt;='Supuestos del modelo'!$B$52,"",A237+1)</f>
        <v/>
      </c>
      <c r="B238" s="75" t="str">
        <f t="shared" si="1"/>
        <v/>
      </c>
      <c r="C238" s="95" t="str">
        <f>IF(A238="","",-PMT('Supuestos del modelo'!$B$53,'Supuestos del modelo'!$B$52,'Supuestos del modelo'!$B$50))</f>
        <v/>
      </c>
      <c r="D238" s="95" t="str">
        <f t="shared" si="2"/>
        <v/>
      </c>
      <c r="E238" s="95" t="str">
        <f>IF(A238="","",'Supuestos del modelo'!$B$53*B238)</f>
        <v/>
      </c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8.0" customHeight="1">
      <c r="A239" s="98" t="str">
        <f>IF(A238&gt;='Supuestos del modelo'!$B$52,"",A238+1)</f>
        <v/>
      </c>
      <c r="B239" s="75" t="str">
        <f t="shared" si="1"/>
        <v/>
      </c>
      <c r="C239" s="95" t="str">
        <f>IF(A239="","",-PMT('Supuestos del modelo'!$B$53,'Supuestos del modelo'!$B$52,'Supuestos del modelo'!$B$50))</f>
        <v/>
      </c>
      <c r="D239" s="95" t="str">
        <f t="shared" si="2"/>
        <v/>
      </c>
      <c r="E239" s="95" t="str">
        <f>IF(A239="","",'Supuestos del modelo'!$B$53*B239)</f>
        <v/>
      </c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8.0" customHeight="1">
      <c r="A240" s="98" t="str">
        <f>IF(A239&gt;='Supuestos del modelo'!$B$52,"",A239+1)</f>
        <v/>
      </c>
      <c r="B240" s="75" t="str">
        <f t="shared" si="1"/>
        <v/>
      </c>
      <c r="C240" s="95" t="str">
        <f>IF(A240="","",-PMT('Supuestos del modelo'!$B$53,'Supuestos del modelo'!$B$52,'Supuestos del modelo'!$B$50))</f>
        <v/>
      </c>
      <c r="D240" s="95" t="str">
        <f t="shared" si="2"/>
        <v/>
      </c>
      <c r="E240" s="95" t="str">
        <f>IF(A240="","",'Supuestos del modelo'!$B$53*B240)</f>
        <v/>
      </c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8.0" customHeight="1">
      <c r="A241" s="98" t="str">
        <f>IF(A240&gt;='Supuestos del modelo'!$B$52,"",A240+1)</f>
        <v/>
      </c>
      <c r="B241" s="75" t="str">
        <f t="shared" si="1"/>
        <v/>
      </c>
      <c r="C241" s="95" t="str">
        <f>IF(A241="","",-PMT('Supuestos del modelo'!$B$53,'Supuestos del modelo'!$B$52,'Supuestos del modelo'!$B$50))</f>
        <v/>
      </c>
      <c r="D241" s="95" t="str">
        <f t="shared" si="2"/>
        <v/>
      </c>
      <c r="E241" s="95" t="str">
        <f>IF(A241="","",'Supuestos del modelo'!$B$53*B241)</f>
        <v/>
      </c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8.0" customHeight="1">
      <c r="A242" s="98" t="str">
        <f>IF(A241&gt;='Supuestos del modelo'!$B$52,"",A241+1)</f>
        <v/>
      </c>
      <c r="B242" s="75" t="str">
        <f t="shared" si="1"/>
        <v/>
      </c>
      <c r="C242" s="95" t="str">
        <f>IF(A242="","",-PMT('Supuestos del modelo'!$B$53,'Supuestos del modelo'!$B$52,'Supuestos del modelo'!$B$50))</f>
        <v/>
      </c>
      <c r="D242" s="95" t="str">
        <f t="shared" si="2"/>
        <v/>
      </c>
      <c r="E242" s="95" t="str">
        <f>IF(A242="","",'Supuestos del modelo'!$B$53*B242)</f>
        <v/>
      </c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8.0" customHeight="1">
      <c r="A243" s="98" t="str">
        <f>IF(A242&gt;='Supuestos del modelo'!$B$52,"",A242+1)</f>
        <v/>
      </c>
      <c r="B243" s="75" t="str">
        <f t="shared" si="1"/>
        <v/>
      </c>
      <c r="C243" s="95" t="str">
        <f>IF(A243="","",-PMT('Supuestos del modelo'!$B$53,'Supuestos del modelo'!$B$52,'Supuestos del modelo'!$B$50))</f>
        <v/>
      </c>
      <c r="D243" s="95" t="str">
        <f t="shared" si="2"/>
        <v/>
      </c>
      <c r="E243" s="95" t="str">
        <f>IF(A243="","",'Supuestos del modelo'!$B$53*B243)</f>
        <v/>
      </c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8.0" customHeight="1">
      <c r="A244" s="98" t="str">
        <f>IF(A243&gt;='Supuestos del modelo'!$B$52,"",A243+1)</f>
        <v/>
      </c>
      <c r="B244" s="75" t="str">
        <f t="shared" si="1"/>
        <v/>
      </c>
      <c r="C244" s="95" t="str">
        <f>IF(A244="","",-PMT('Supuestos del modelo'!$B$53,'Supuestos del modelo'!$B$52,'Supuestos del modelo'!$B$50))</f>
        <v/>
      </c>
      <c r="D244" s="95" t="str">
        <f t="shared" si="2"/>
        <v/>
      </c>
      <c r="E244" s="95" t="str">
        <f>IF(A244="","",'Supuestos del modelo'!$B$53*B244)</f>
        <v/>
      </c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8.0" customHeight="1">
      <c r="A245" s="98" t="str">
        <f>IF(A244&gt;='Supuestos del modelo'!$B$52,"",A244+1)</f>
        <v/>
      </c>
      <c r="B245" s="75" t="str">
        <f t="shared" si="1"/>
        <v/>
      </c>
      <c r="C245" s="95" t="str">
        <f>IF(A245="","",-PMT('Supuestos del modelo'!$B$53,'Supuestos del modelo'!$B$52,'Supuestos del modelo'!$B$50))</f>
        <v/>
      </c>
      <c r="D245" s="95" t="str">
        <f t="shared" si="2"/>
        <v/>
      </c>
      <c r="E245" s="95" t="str">
        <f>IF(A245="","",'Supuestos del modelo'!$B$53*B245)</f>
        <v/>
      </c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8.0" customHeight="1">
      <c r="A246" s="98" t="str">
        <f>IF(A245&gt;='Supuestos del modelo'!$B$52,"",A245+1)</f>
        <v/>
      </c>
      <c r="B246" s="75" t="str">
        <f t="shared" si="1"/>
        <v/>
      </c>
      <c r="C246" s="95" t="str">
        <f>IF(A246="","",-PMT('Supuestos del modelo'!$B$53,'Supuestos del modelo'!$B$52,'Supuestos del modelo'!$B$50))</f>
        <v/>
      </c>
      <c r="D246" s="95" t="str">
        <f t="shared" si="2"/>
        <v/>
      </c>
      <c r="E246" s="95" t="str">
        <f>IF(A246="","",'Supuestos del modelo'!$B$53*B246)</f>
        <v/>
      </c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8.0" customHeight="1">
      <c r="A247" s="98" t="str">
        <f>IF(A246&gt;='Supuestos del modelo'!$B$52,"",A246+1)</f>
        <v/>
      </c>
      <c r="B247" s="75" t="str">
        <f t="shared" si="1"/>
        <v/>
      </c>
      <c r="C247" s="95" t="str">
        <f>IF(A247="","",-PMT('Supuestos del modelo'!$B$53,'Supuestos del modelo'!$B$52,'Supuestos del modelo'!$B$50))</f>
        <v/>
      </c>
      <c r="D247" s="95" t="str">
        <f t="shared" si="2"/>
        <v/>
      </c>
      <c r="E247" s="95" t="str">
        <f>IF(A247="","",'Supuestos del modelo'!$B$53*B247)</f>
        <v/>
      </c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8.0" customHeight="1">
      <c r="A248" s="98" t="str">
        <f>IF(A247&gt;='Supuestos del modelo'!$B$52,"",A247+1)</f>
        <v/>
      </c>
      <c r="B248" s="75" t="str">
        <f t="shared" si="1"/>
        <v/>
      </c>
      <c r="C248" s="95" t="str">
        <f>IF(A248="","",-PMT('Supuestos del modelo'!$B$53,'Supuestos del modelo'!$B$52,'Supuestos del modelo'!$B$50))</f>
        <v/>
      </c>
      <c r="D248" s="95" t="str">
        <f t="shared" si="2"/>
        <v/>
      </c>
      <c r="E248" s="95" t="str">
        <f>IF(A248="","",'Supuestos del modelo'!$B$53*B248)</f>
        <v/>
      </c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8.0" customHeight="1">
      <c r="A249" s="98" t="str">
        <f>IF(A248&gt;='Supuestos del modelo'!$B$52,"",A248+1)</f>
        <v/>
      </c>
      <c r="B249" s="75" t="str">
        <f t="shared" si="1"/>
        <v/>
      </c>
      <c r="C249" s="95" t="str">
        <f>IF(A249="","",-PMT('Supuestos del modelo'!$B$53,'Supuestos del modelo'!$B$52,'Supuestos del modelo'!$B$50))</f>
        <v/>
      </c>
      <c r="D249" s="95" t="str">
        <f t="shared" si="2"/>
        <v/>
      </c>
      <c r="E249" s="95" t="str">
        <f>IF(A249="","",'Supuestos del modelo'!$B$53*B249)</f>
        <v/>
      </c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8.0" customHeight="1">
      <c r="A250" s="98" t="str">
        <f>IF(A249&gt;='Supuestos del modelo'!$B$52,"",A249+1)</f>
        <v/>
      </c>
      <c r="B250" s="75" t="str">
        <f t="shared" si="1"/>
        <v/>
      </c>
      <c r="C250" s="95" t="str">
        <f>IF(A250="","",-PMT('Supuestos del modelo'!$B$53,'Supuestos del modelo'!$B$52,'Supuestos del modelo'!$B$50))</f>
        <v/>
      </c>
      <c r="D250" s="95" t="str">
        <f t="shared" si="2"/>
        <v/>
      </c>
      <c r="E250" s="95" t="str">
        <f>IF(A250="","",'Supuestos del modelo'!$B$53*B250)</f>
        <v/>
      </c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8.0" customHeight="1">
      <c r="A251" s="98" t="str">
        <f>IF(A250&gt;='Supuestos del modelo'!$B$52,"",A250+1)</f>
        <v/>
      </c>
      <c r="B251" s="75" t="str">
        <f t="shared" si="1"/>
        <v/>
      </c>
      <c r="C251" s="95" t="str">
        <f>IF(A251="","",-PMT('Supuestos del modelo'!$B$53,'Supuestos del modelo'!$B$52,'Supuestos del modelo'!$B$50))</f>
        <v/>
      </c>
      <c r="D251" s="95" t="str">
        <f t="shared" si="2"/>
        <v/>
      </c>
      <c r="E251" s="95" t="str">
        <f>IF(A251="","",'Supuestos del modelo'!$B$53*B251)</f>
        <v/>
      </c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8.0" customHeight="1">
      <c r="A252" s="98" t="str">
        <f>IF(A251&gt;='Supuestos del modelo'!$B$52,"",A251+1)</f>
        <v/>
      </c>
      <c r="B252" s="75" t="str">
        <f t="shared" si="1"/>
        <v/>
      </c>
      <c r="C252" s="95" t="str">
        <f>IF(A252="","",-PMT('Supuestos del modelo'!$B$53,'Supuestos del modelo'!$B$52,'Supuestos del modelo'!$B$50))</f>
        <v/>
      </c>
      <c r="D252" s="95" t="str">
        <f t="shared" si="2"/>
        <v/>
      </c>
      <c r="E252" s="95" t="str">
        <f>IF(A252="","",'Supuestos del modelo'!$B$53*B252)</f>
        <v/>
      </c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8.0" customHeight="1">
      <c r="A253" s="98" t="str">
        <f>IF(A252&gt;='Supuestos del modelo'!$B$52,"",A252+1)</f>
        <v/>
      </c>
      <c r="B253" s="75" t="str">
        <f t="shared" si="1"/>
        <v/>
      </c>
      <c r="C253" s="95" t="str">
        <f>IF(A253="","",-PMT('Supuestos del modelo'!$B$53,'Supuestos del modelo'!$B$52,'Supuestos del modelo'!$B$50))</f>
        <v/>
      </c>
      <c r="D253" s="95" t="str">
        <f t="shared" si="2"/>
        <v/>
      </c>
      <c r="E253" s="95" t="str">
        <f>IF(A253="","",'Supuestos del modelo'!$B$53*B253)</f>
        <v/>
      </c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8.0" customHeight="1">
      <c r="A254" s="98" t="str">
        <f>IF(A253&gt;='Supuestos del modelo'!$B$52,"",A253+1)</f>
        <v/>
      </c>
      <c r="B254" s="75" t="str">
        <f t="shared" si="1"/>
        <v/>
      </c>
      <c r="C254" s="95" t="str">
        <f>IF(A254="","",-PMT('Supuestos del modelo'!$B$53,'Supuestos del modelo'!$B$52,'Supuestos del modelo'!$B$50))</f>
        <v/>
      </c>
      <c r="D254" s="95" t="str">
        <f t="shared" si="2"/>
        <v/>
      </c>
      <c r="E254" s="95" t="str">
        <f>IF(A254="","",'Supuestos del modelo'!$B$53*B254)</f>
        <v/>
      </c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8.0" customHeight="1">
      <c r="A255" s="98" t="str">
        <f>IF(A254&gt;='Supuestos del modelo'!$B$52,"",A254+1)</f>
        <v/>
      </c>
      <c r="B255" s="75" t="str">
        <f t="shared" si="1"/>
        <v/>
      </c>
      <c r="C255" s="95" t="str">
        <f>IF(A255="","",-PMT('Supuestos del modelo'!$B$53,'Supuestos del modelo'!$B$52,'Supuestos del modelo'!$B$50))</f>
        <v/>
      </c>
      <c r="D255" s="95" t="str">
        <f t="shared" si="2"/>
        <v/>
      </c>
      <c r="E255" s="95" t="str">
        <f>IF(A255="","",'Supuestos del modelo'!$B$53*B255)</f>
        <v/>
      </c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8.0" customHeight="1">
      <c r="A256" s="98" t="str">
        <f>IF(A255&gt;='Supuestos del modelo'!$B$52,"",A255+1)</f>
        <v/>
      </c>
      <c r="B256" s="75" t="str">
        <f t="shared" si="1"/>
        <v/>
      </c>
      <c r="C256" s="95" t="str">
        <f>IF(A256="","",-PMT('Supuestos del modelo'!$B$53,'Supuestos del modelo'!$B$52,'Supuestos del modelo'!$B$50))</f>
        <v/>
      </c>
      <c r="D256" s="95" t="str">
        <f t="shared" si="2"/>
        <v/>
      </c>
      <c r="E256" s="95" t="str">
        <f>IF(A256="","",'Supuestos del modelo'!$B$53*B256)</f>
        <v/>
      </c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8.0" customHeight="1">
      <c r="A257" s="98" t="str">
        <f>IF(A256&gt;='Supuestos del modelo'!$B$52,"",A256+1)</f>
        <v/>
      </c>
      <c r="B257" s="75" t="str">
        <f t="shared" si="1"/>
        <v/>
      </c>
      <c r="C257" s="95" t="str">
        <f>IF(A257="","",-PMT('Supuestos del modelo'!$B$53,'Supuestos del modelo'!$B$52,'Supuestos del modelo'!$B$50))</f>
        <v/>
      </c>
      <c r="D257" s="95" t="str">
        <f t="shared" si="2"/>
        <v/>
      </c>
      <c r="E257" s="95" t="str">
        <f>IF(A257="","",'Supuestos del modelo'!$B$53*B257)</f>
        <v/>
      </c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8.0" customHeight="1">
      <c r="A258" s="98" t="str">
        <f>IF(A257&gt;='Supuestos del modelo'!$B$52,"",A257+1)</f>
        <v/>
      </c>
      <c r="B258" s="75" t="str">
        <f t="shared" si="1"/>
        <v/>
      </c>
      <c r="C258" s="95" t="str">
        <f>IF(A258="","",-PMT('Supuestos del modelo'!$B$53,'Supuestos del modelo'!$B$52,'Supuestos del modelo'!$B$50))</f>
        <v/>
      </c>
      <c r="D258" s="95" t="str">
        <f t="shared" si="2"/>
        <v/>
      </c>
      <c r="E258" s="95" t="str">
        <f>IF(A258="","",'Supuestos del modelo'!$B$53*B258)</f>
        <v/>
      </c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8.0" customHeight="1">
      <c r="A259" s="98" t="str">
        <f>IF(A258&gt;='Supuestos del modelo'!$B$52,"",A258+1)</f>
        <v/>
      </c>
      <c r="B259" s="75" t="str">
        <f t="shared" si="1"/>
        <v/>
      </c>
      <c r="C259" s="95" t="str">
        <f>IF(A259="","",-PMT('Supuestos del modelo'!$B$53,'Supuestos del modelo'!$B$52,'Supuestos del modelo'!$B$50))</f>
        <v/>
      </c>
      <c r="D259" s="95" t="str">
        <f t="shared" si="2"/>
        <v/>
      </c>
      <c r="E259" s="95" t="str">
        <f>IF(A259="","",'Supuestos del modelo'!$B$53*B259)</f>
        <v/>
      </c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8.0" customHeight="1">
      <c r="A260" s="98" t="str">
        <f>IF(A259&gt;='Supuestos del modelo'!$B$52,"",A259+1)</f>
        <v/>
      </c>
      <c r="B260" s="75" t="str">
        <f t="shared" si="1"/>
        <v/>
      </c>
      <c r="C260" s="95" t="str">
        <f>IF(A260="","",-PMT('Supuestos del modelo'!$B$53,'Supuestos del modelo'!$B$52,'Supuestos del modelo'!$B$50))</f>
        <v/>
      </c>
      <c r="D260" s="95" t="str">
        <f t="shared" si="2"/>
        <v/>
      </c>
      <c r="E260" s="95" t="str">
        <f>IF(A260="","",'Supuestos del modelo'!$B$53*B260)</f>
        <v/>
      </c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8.0" customHeight="1">
      <c r="A261" s="98" t="str">
        <f>IF(A260&gt;='Supuestos del modelo'!$B$52,"",A260+1)</f>
        <v/>
      </c>
      <c r="B261" s="75" t="str">
        <f t="shared" si="1"/>
        <v/>
      </c>
      <c r="C261" s="95" t="str">
        <f>IF(A261="","",-PMT('Supuestos del modelo'!$B$53,'Supuestos del modelo'!$B$52,'Supuestos del modelo'!$B$50))</f>
        <v/>
      </c>
      <c r="D261" s="95" t="str">
        <f t="shared" si="2"/>
        <v/>
      </c>
      <c r="E261" s="95" t="str">
        <f>IF(A261="","",'Supuestos del modelo'!$B$53*B261)</f>
        <v/>
      </c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8.0" customHeight="1">
      <c r="A262" s="98" t="str">
        <f>IF(A261&gt;='Supuestos del modelo'!$B$52,"",A261+1)</f>
        <v/>
      </c>
      <c r="B262" s="75" t="str">
        <f t="shared" si="1"/>
        <v/>
      </c>
      <c r="C262" s="95" t="str">
        <f>IF(A262="","",-PMT('Supuestos del modelo'!$B$53,'Supuestos del modelo'!$B$52,'Supuestos del modelo'!$B$50))</f>
        <v/>
      </c>
      <c r="D262" s="95" t="str">
        <f t="shared" si="2"/>
        <v/>
      </c>
      <c r="E262" s="95" t="str">
        <f>IF(A262="","",'Supuestos del modelo'!$B$53*B262)</f>
        <v/>
      </c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8.0" customHeight="1">
      <c r="A263" s="98" t="str">
        <f>IF(A262&gt;='Supuestos del modelo'!$B$52,"",A262+1)</f>
        <v/>
      </c>
      <c r="B263" s="75" t="str">
        <f t="shared" si="1"/>
        <v/>
      </c>
      <c r="C263" s="95" t="str">
        <f>IF(A263="","",-PMT('Supuestos del modelo'!$B$53,'Supuestos del modelo'!$B$52,'Supuestos del modelo'!$B$50))</f>
        <v/>
      </c>
      <c r="D263" s="95" t="str">
        <f t="shared" si="2"/>
        <v/>
      </c>
      <c r="E263" s="95" t="str">
        <f>IF(A263="","",'Supuestos del modelo'!$B$53*B263)</f>
        <v/>
      </c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8.0" customHeight="1">
      <c r="A264" s="98" t="str">
        <f>IF(A263&gt;='Supuestos del modelo'!$B$52,"",A263+1)</f>
        <v/>
      </c>
      <c r="B264" s="75" t="str">
        <f t="shared" si="1"/>
        <v/>
      </c>
      <c r="C264" s="95" t="str">
        <f>IF(A264="","",-PMT('Supuestos del modelo'!$B$53,'Supuestos del modelo'!$B$52,'Supuestos del modelo'!$B$50))</f>
        <v/>
      </c>
      <c r="D264" s="95" t="str">
        <f t="shared" si="2"/>
        <v/>
      </c>
      <c r="E264" s="95" t="str">
        <f>IF(A264="","",'Supuestos del modelo'!$B$53*B264)</f>
        <v/>
      </c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8.0" customHeight="1">
      <c r="A265" s="98" t="str">
        <f>IF(A264&gt;='Supuestos del modelo'!$B$52,"",A264+1)</f>
        <v/>
      </c>
      <c r="B265" s="75" t="str">
        <f t="shared" si="1"/>
        <v/>
      </c>
      <c r="C265" s="95" t="str">
        <f>IF(A265="","",-PMT('Supuestos del modelo'!$B$53,'Supuestos del modelo'!$B$52,'Supuestos del modelo'!$B$50))</f>
        <v/>
      </c>
      <c r="D265" s="95" t="str">
        <f t="shared" si="2"/>
        <v/>
      </c>
      <c r="E265" s="95" t="str">
        <f>IF(A265="","",'Supuestos del modelo'!$B$53*B265)</f>
        <v/>
      </c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8.0" customHeight="1">
      <c r="A266" s="98" t="str">
        <f>IF(A265&gt;='Supuestos del modelo'!$B$52,"",A265+1)</f>
        <v/>
      </c>
      <c r="B266" s="75" t="str">
        <f t="shared" si="1"/>
        <v/>
      </c>
      <c r="C266" s="95" t="str">
        <f>IF(A266="","",-PMT('Supuestos del modelo'!$B$53,'Supuestos del modelo'!$B$52,'Supuestos del modelo'!$B$50))</f>
        <v/>
      </c>
      <c r="D266" s="95" t="str">
        <f t="shared" si="2"/>
        <v/>
      </c>
      <c r="E266" s="95" t="str">
        <f>IF(A266="","",'Supuestos del modelo'!$B$53*B266)</f>
        <v/>
      </c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8.0" customHeight="1">
      <c r="A267" s="98" t="str">
        <f>IF(A266&gt;='Supuestos del modelo'!$B$52,"",A266+1)</f>
        <v/>
      </c>
      <c r="B267" s="75" t="str">
        <f t="shared" si="1"/>
        <v/>
      </c>
      <c r="C267" s="95" t="str">
        <f>IF(A267="","",-PMT('Supuestos del modelo'!$B$53,'Supuestos del modelo'!$B$52,'Supuestos del modelo'!$B$50))</f>
        <v/>
      </c>
      <c r="D267" s="95" t="str">
        <f t="shared" si="2"/>
        <v/>
      </c>
      <c r="E267" s="95" t="str">
        <f>IF(A267="","",'Supuestos del modelo'!$B$53*B267)</f>
        <v/>
      </c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8.0" customHeight="1">
      <c r="A268" s="98" t="str">
        <f>IF(A267&gt;='Supuestos del modelo'!$B$52,"",A267+1)</f>
        <v/>
      </c>
      <c r="B268" s="75" t="str">
        <f t="shared" si="1"/>
        <v/>
      </c>
      <c r="C268" s="95" t="str">
        <f>IF(A268="","",-PMT('Supuestos del modelo'!$B$53,'Supuestos del modelo'!$B$52,'Supuestos del modelo'!$B$50))</f>
        <v/>
      </c>
      <c r="D268" s="95" t="str">
        <f t="shared" si="2"/>
        <v/>
      </c>
      <c r="E268" s="95" t="str">
        <f>IF(A268="","",'Supuestos del modelo'!$B$53*B268)</f>
        <v/>
      </c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8.0" customHeight="1">
      <c r="A269" s="98" t="str">
        <f>IF(A268&gt;='Supuestos del modelo'!$B$52,"",A268+1)</f>
        <v/>
      </c>
      <c r="B269" s="75" t="str">
        <f t="shared" si="1"/>
        <v/>
      </c>
      <c r="C269" s="95" t="str">
        <f>IF(A269="","",-PMT('Supuestos del modelo'!$B$53,'Supuestos del modelo'!$B$52,'Supuestos del modelo'!$B$50))</f>
        <v/>
      </c>
      <c r="D269" s="95" t="str">
        <f t="shared" si="2"/>
        <v/>
      </c>
      <c r="E269" s="95" t="str">
        <f>IF(A269="","",'Supuestos del modelo'!$B$53*B269)</f>
        <v/>
      </c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8.0" customHeight="1">
      <c r="A270" s="98" t="str">
        <f>IF(A269&gt;='Supuestos del modelo'!$B$52,"",A269+1)</f>
        <v/>
      </c>
      <c r="B270" s="75" t="str">
        <f t="shared" si="1"/>
        <v/>
      </c>
      <c r="C270" s="95" t="str">
        <f>IF(A270="","",-PMT('Supuestos del modelo'!$B$53,'Supuestos del modelo'!$B$52,'Supuestos del modelo'!$B$50))</f>
        <v/>
      </c>
      <c r="D270" s="95" t="str">
        <f t="shared" si="2"/>
        <v/>
      </c>
      <c r="E270" s="95" t="str">
        <f>IF(A270="","",'Supuestos del modelo'!$B$53*B270)</f>
        <v/>
      </c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8.0" customHeight="1">
      <c r="A271" s="98" t="str">
        <f>IF(A270&gt;='Supuestos del modelo'!$B$52,"",A270+1)</f>
        <v/>
      </c>
      <c r="B271" s="75" t="str">
        <f t="shared" si="1"/>
        <v/>
      </c>
      <c r="C271" s="95" t="str">
        <f>IF(A271="","",-PMT('Supuestos del modelo'!$B$53,'Supuestos del modelo'!$B$52,'Supuestos del modelo'!$B$50))</f>
        <v/>
      </c>
      <c r="D271" s="95" t="str">
        <f t="shared" si="2"/>
        <v/>
      </c>
      <c r="E271" s="95" t="str">
        <f>IF(A271="","",'Supuestos del modelo'!$B$53*B271)</f>
        <v/>
      </c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8.0" customHeight="1">
      <c r="A272" s="98" t="str">
        <f>IF(A271&gt;='Supuestos del modelo'!$B$52,"",A271+1)</f>
        <v/>
      </c>
      <c r="B272" s="75" t="str">
        <f t="shared" si="1"/>
        <v/>
      </c>
      <c r="C272" s="95" t="str">
        <f>IF(A272="","",-PMT('Supuestos del modelo'!$B$53,'Supuestos del modelo'!$B$52,'Supuestos del modelo'!$B$50))</f>
        <v/>
      </c>
      <c r="D272" s="95" t="str">
        <f t="shared" si="2"/>
        <v/>
      </c>
      <c r="E272" s="95" t="str">
        <f>IF(A272="","",'Supuestos del modelo'!$B$53*B272)</f>
        <v/>
      </c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8.0" customHeight="1">
      <c r="A273" s="98" t="str">
        <f>IF(A272&gt;='Supuestos del modelo'!$B$52,"",A272+1)</f>
        <v/>
      </c>
      <c r="B273" s="75" t="str">
        <f t="shared" si="1"/>
        <v/>
      </c>
      <c r="C273" s="95" t="str">
        <f>IF(A273="","",-PMT('Supuestos del modelo'!$B$53,'Supuestos del modelo'!$B$52,'Supuestos del modelo'!$B$50))</f>
        <v/>
      </c>
      <c r="D273" s="95" t="str">
        <f t="shared" si="2"/>
        <v/>
      </c>
      <c r="E273" s="95" t="str">
        <f>IF(A273="","",'Supuestos del modelo'!$B$53*B273)</f>
        <v/>
      </c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8.0" customHeight="1">
      <c r="A274" s="98" t="str">
        <f>IF(A273&gt;='Supuestos del modelo'!$B$52,"",A273+1)</f>
        <v/>
      </c>
      <c r="B274" s="75" t="str">
        <f t="shared" si="1"/>
        <v/>
      </c>
      <c r="C274" s="95" t="str">
        <f>IF(A274="","",-PMT('Supuestos del modelo'!$B$53,'Supuestos del modelo'!$B$52,'Supuestos del modelo'!$B$50))</f>
        <v/>
      </c>
      <c r="D274" s="95" t="str">
        <f t="shared" si="2"/>
        <v/>
      </c>
      <c r="E274" s="95" t="str">
        <f>IF(A274="","",'Supuestos del modelo'!$B$53*B274)</f>
        <v/>
      </c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8.0" customHeight="1">
      <c r="A275" s="98" t="str">
        <f>IF(A274&gt;='Supuestos del modelo'!$B$52,"",A274+1)</f>
        <v/>
      </c>
      <c r="B275" s="75" t="str">
        <f t="shared" si="1"/>
        <v/>
      </c>
      <c r="C275" s="95" t="str">
        <f>IF(A275="","",-PMT('Supuestos del modelo'!$B$53,'Supuestos del modelo'!$B$52,'Supuestos del modelo'!$B$50))</f>
        <v/>
      </c>
      <c r="D275" s="95" t="str">
        <f t="shared" si="2"/>
        <v/>
      </c>
      <c r="E275" s="95" t="str">
        <f>IF(A275="","",'Supuestos del modelo'!$B$53*B275)</f>
        <v/>
      </c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8.0" customHeight="1">
      <c r="A276" s="98" t="str">
        <f>IF(A275&gt;='Supuestos del modelo'!$B$52,"",A275+1)</f>
        <v/>
      </c>
      <c r="B276" s="75" t="str">
        <f t="shared" si="1"/>
        <v/>
      </c>
      <c r="C276" s="95" t="str">
        <f>IF(A276="","",-PMT('Supuestos del modelo'!$B$53,'Supuestos del modelo'!$B$52,'Supuestos del modelo'!$B$50))</f>
        <v/>
      </c>
      <c r="D276" s="95" t="str">
        <f t="shared" si="2"/>
        <v/>
      </c>
      <c r="E276" s="95" t="str">
        <f>IF(A276="","",'Supuestos del modelo'!$B$53*B276)</f>
        <v/>
      </c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8.0" customHeight="1">
      <c r="A277" s="98" t="str">
        <f>IF(A276&gt;='Supuestos del modelo'!$B$52,"",A276+1)</f>
        <v/>
      </c>
      <c r="B277" s="75" t="str">
        <f t="shared" si="1"/>
        <v/>
      </c>
      <c r="C277" s="95" t="str">
        <f>IF(A277="","",-PMT('Supuestos del modelo'!$B$53,'Supuestos del modelo'!$B$52,'Supuestos del modelo'!$B$50))</f>
        <v/>
      </c>
      <c r="D277" s="95" t="str">
        <f t="shared" si="2"/>
        <v/>
      </c>
      <c r="E277" s="95" t="str">
        <f>IF(A277="","",'Supuestos del modelo'!$B$53*B277)</f>
        <v/>
      </c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8.0" customHeight="1">
      <c r="A278" s="98" t="str">
        <f>IF(A277&gt;='Supuestos del modelo'!$B$52,"",A277+1)</f>
        <v/>
      </c>
      <c r="B278" s="75" t="str">
        <f t="shared" si="1"/>
        <v/>
      </c>
      <c r="C278" s="95" t="str">
        <f>IF(A278="","",-PMT('Supuestos del modelo'!$B$53,'Supuestos del modelo'!$B$52,'Supuestos del modelo'!$B$50))</f>
        <v/>
      </c>
      <c r="D278" s="95" t="str">
        <f t="shared" si="2"/>
        <v/>
      </c>
      <c r="E278" s="95" t="str">
        <f>IF(A278="","",'Supuestos del modelo'!$B$53*B278)</f>
        <v/>
      </c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8.0" customHeight="1">
      <c r="A279" s="98" t="str">
        <f>IF(A278&gt;='Supuestos del modelo'!$B$52,"",A278+1)</f>
        <v/>
      </c>
      <c r="B279" s="75" t="str">
        <f t="shared" si="1"/>
        <v/>
      </c>
      <c r="C279" s="95" t="str">
        <f>IF(A279="","",-PMT('Supuestos del modelo'!$B$53,'Supuestos del modelo'!$B$52,'Supuestos del modelo'!$B$50))</f>
        <v/>
      </c>
      <c r="D279" s="95" t="str">
        <f t="shared" si="2"/>
        <v/>
      </c>
      <c r="E279" s="95" t="str">
        <f>IF(A279="","",'Supuestos del modelo'!$B$53*B279)</f>
        <v/>
      </c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8.0" customHeight="1">
      <c r="A280" s="98" t="str">
        <f>IF(A279&gt;='Supuestos del modelo'!$B$52,"",A279+1)</f>
        <v/>
      </c>
      <c r="B280" s="75" t="str">
        <f t="shared" si="1"/>
        <v/>
      </c>
      <c r="C280" s="95" t="str">
        <f>IF(A280="","",-PMT('Supuestos del modelo'!$B$53,'Supuestos del modelo'!$B$52,'Supuestos del modelo'!$B$50))</f>
        <v/>
      </c>
      <c r="D280" s="95" t="str">
        <f t="shared" si="2"/>
        <v/>
      </c>
      <c r="E280" s="95" t="str">
        <f>IF(A280="","",'Supuestos del modelo'!$B$53*B280)</f>
        <v/>
      </c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8.0" customHeight="1">
      <c r="A281" s="98" t="str">
        <f>IF(A280&gt;='Supuestos del modelo'!$B$52,"",A280+1)</f>
        <v/>
      </c>
      <c r="B281" s="75" t="str">
        <f t="shared" si="1"/>
        <v/>
      </c>
      <c r="C281" s="95" t="str">
        <f>IF(A281="","",-PMT('Supuestos del modelo'!$B$53,'Supuestos del modelo'!$B$52,'Supuestos del modelo'!$B$50))</f>
        <v/>
      </c>
      <c r="D281" s="95" t="str">
        <f t="shared" si="2"/>
        <v/>
      </c>
      <c r="E281" s="95" t="str">
        <f>IF(A281="","",'Supuestos del modelo'!$B$53*B281)</f>
        <v/>
      </c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8.0" customHeight="1">
      <c r="A282" s="98" t="str">
        <f>IF(A281&gt;='Supuestos del modelo'!$B$52,"",A281+1)</f>
        <v/>
      </c>
      <c r="B282" s="75" t="str">
        <f t="shared" si="1"/>
        <v/>
      </c>
      <c r="C282" s="95" t="str">
        <f>IF(A282="","",-PMT('Supuestos del modelo'!$B$53,'Supuestos del modelo'!$B$52,'Supuestos del modelo'!$B$50))</f>
        <v/>
      </c>
      <c r="D282" s="95" t="str">
        <f t="shared" si="2"/>
        <v/>
      </c>
      <c r="E282" s="95" t="str">
        <f>IF(A282="","",'Supuestos del modelo'!$B$53*B282)</f>
        <v/>
      </c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8.0" customHeight="1">
      <c r="A283" s="98" t="str">
        <f>IF(A282&gt;='Supuestos del modelo'!$B$52,"",A282+1)</f>
        <v/>
      </c>
      <c r="B283" s="75" t="str">
        <f t="shared" si="1"/>
        <v/>
      </c>
      <c r="C283" s="95" t="str">
        <f>IF(A283="","",-PMT('Supuestos del modelo'!$B$53,'Supuestos del modelo'!$B$52,'Supuestos del modelo'!$B$50))</f>
        <v/>
      </c>
      <c r="D283" s="95" t="str">
        <f t="shared" si="2"/>
        <v/>
      </c>
      <c r="E283" s="95" t="str">
        <f>IF(A283="","",'Supuestos del modelo'!$B$53*B283)</f>
        <v/>
      </c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8.0" customHeight="1">
      <c r="A284" s="98" t="str">
        <f>IF(A283&gt;='Supuestos del modelo'!$B$52,"",A283+1)</f>
        <v/>
      </c>
      <c r="B284" s="75" t="str">
        <f t="shared" si="1"/>
        <v/>
      </c>
      <c r="C284" s="95" t="str">
        <f>IF(A284="","",-PMT('Supuestos del modelo'!$B$53,'Supuestos del modelo'!$B$52,'Supuestos del modelo'!$B$50))</f>
        <v/>
      </c>
      <c r="D284" s="95" t="str">
        <f t="shared" si="2"/>
        <v/>
      </c>
      <c r="E284" s="95" t="str">
        <f>IF(A284="","",'Supuestos del modelo'!$B$53*B284)</f>
        <v/>
      </c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8.0" customHeight="1">
      <c r="A285" s="98" t="str">
        <f>IF(A284&gt;='Supuestos del modelo'!$B$52,"",A284+1)</f>
        <v/>
      </c>
      <c r="B285" s="75" t="str">
        <f t="shared" si="1"/>
        <v/>
      </c>
      <c r="C285" s="95" t="str">
        <f>IF(A285="","",-PMT('Supuestos del modelo'!$B$53,'Supuestos del modelo'!$B$52,'Supuestos del modelo'!$B$50))</f>
        <v/>
      </c>
      <c r="D285" s="95" t="str">
        <f t="shared" si="2"/>
        <v/>
      </c>
      <c r="E285" s="95" t="str">
        <f>IF(A285="","",'Supuestos del modelo'!$B$53*B285)</f>
        <v/>
      </c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8.0" customHeight="1">
      <c r="A286" s="98" t="str">
        <f>IF(A285&gt;='Supuestos del modelo'!$B$52,"",A285+1)</f>
        <v/>
      </c>
      <c r="B286" s="75" t="str">
        <f t="shared" si="1"/>
        <v/>
      </c>
      <c r="C286" s="95" t="str">
        <f>IF(A286="","",-PMT('Supuestos del modelo'!$B$53,'Supuestos del modelo'!$B$52,'Supuestos del modelo'!$B$50))</f>
        <v/>
      </c>
      <c r="D286" s="95" t="str">
        <f t="shared" si="2"/>
        <v/>
      </c>
      <c r="E286" s="95" t="str">
        <f>IF(A286="","",'Supuestos del modelo'!$B$53*B286)</f>
        <v/>
      </c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8.0" customHeight="1">
      <c r="A287" s="98" t="str">
        <f>IF(A286&gt;='Supuestos del modelo'!$B$52,"",A286+1)</f>
        <v/>
      </c>
      <c r="B287" s="75" t="str">
        <f t="shared" si="1"/>
        <v/>
      </c>
      <c r="C287" s="95" t="str">
        <f>IF(A287="","",-PMT('Supuestos del modelo'!$B$53,'Supuestos del modelo'!$B$52,'Supuestos del modelo'!$B$50))</f>
        <v/>
      </c>
      <c r="D287" s="95" t="str">
        <f t="shared" si="2"/>
        <v/>
      </c>
      <c r="E287" s="95" t="str">
        <f>IF(A287="","",'Supuestos del modelo'!$B$53*B287)</f>
        <v/>
      </c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8.0" customHeight="1">
      <c r="A288" s="98" t="str">
        <f>IF(A287&gt;='Supuestos del modelo'!$B$52,"",A287+1)</f>
        <v/>
      </c>
      <c r="B288" s="75" t="str">
        <f t="shared" si="1"/>
        <v/>
      </c>
      <c r="C288" s="95" t="str">
        <f>IF(A288="","",-PMT('Supuestos del modelo'!$B$53,'Supuestos del modelo'!$B$52,'Supuestos del modelo'!$B$50))</f>
        <v/>
      </c>
      <c r="D288" s="95" t="str">
        <f t="shared" si="2"/>
        <v/>
      </c>
      <c r="E288" s="95" t="str">
        <f>IF(A288="","",'Supuestos del modelo'!$B$53*B288)</f>
        <v/>
      </c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8.0" customHeight="1">
      <c r="A289" s="98" t="str">
        <f>IF(A288&gt;='Supuestos del modelo'!$B$52,"",A288+1)</f>
        <v/>
      </c>
      <c r="B289" s="75" t="str">
        <f t="shared" si="1"/>
        <v/>
      </c>
      <c r="C289" s="95" t="str">
        <f>IF(A289="","",-PMT('Supuestos del modelo'!$B$53,'Supuestos del modelo'!$B$52,'Supuestos del modelo'!$B$50))</f>
        <v/>
      </c>
      <c r="D289" s="95" t="str">
        <f t="shared" si="2"/>
        <v/>
      </c>
      <c r="E289" s="95" t="str">
        <f>IF(A289="","",'Supuestos del modelo'!$B$53*B289)</f>
        <v/>
      </c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8.0" customHeight="1">
      <c r="A290" s="98" t="str">
        <f>IF(A289&gt;='Supuestos del modelo'!$B$52,"",A289+1)</f>
        <v/>
      </c>
      <c r="B290" s="75" t="str">
        <f t="shared" si="1"/>
        <v/>
      </c>
      <c r="C290" s="95" t="str">
        <f>IF(A290="","",-PMT('Supuestos del modelo'!$B$53,'Supuestos del modelo'!$B$52,'Supuestos del modelo'!$B$50))</f>
        <v/>
      </c>
      <c r="D290" s="95" t="str">
        <f t="shared" si="2"/>
        <v/>
      </c>
      <c r="E290" s="95" t="str">
        <f>IF(A290="","",'Supuestos del modelo'!$B$53*B290)</f>
        <v/>
      </c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8.0" customHeight="1">
      <c r="A291" s="98" t="str">
        <f>IF(A290&gt;='Supuestos del modelo'!$B$52,"",A290+1)</f>
        <v/>
      </c>
      <c r="B291" s="75" t="str">
        <f t="shared" si="1"/>
        <v/>
      </c>
      <c r="C291" s="95" t="str">
        <f>IF(A291="","",-PMT('Supuestos del modelo'!$B$53,'Supuestos del modelo'!$B$52,'Supuestos del modelo'!$B$50))</f>
        <v/>
      </c>
      <c r="D291" s="95" t="str">
        <f t="shared" si="2"/>
        <v/>
      </c>
      <c r="E291" s="95" t="str">
        <f>IF(A291="","",'Supuestos del modelo'!$B$53*B291)</f>
        <v/>
      </c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8.0" customHeight="1">
      <c r="A292" s="98" t="str">
        <f>IF(A291&gt;='Supuestos del modelo'!$B$52,"",A291+1)</f>
        <v/>
      </c>
      <c r="B292" s="75" t="str">
        <f t="shared" si="1"/>
        <v/>
      </c>
      <c r="C292" s="95" t="str">
        <f>IF(A292="","",-PMT('Supuestos del modelo'!$B$53,'Supuestos del modelo'!$B$52,'Supuestos del modelo'!$B$50))</f>
        <v/>
      </c>
      <c r="D292" s="95" t="str">
        <f t="shared" si="2"/>
        <v/>
      </c>
      <c r="E292" s="95" t="str">
        <f>IF(A292="","",'Supuestos del modelo'!$B$53*B292)</f>
        <v/>
      </c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8.0" customHeight="1">
      <c r="A293" s="98" t="str">
        <f>IF(A292&gt;='Supuestos del modelo'!$B$52,"",A292+1)</f>
        <v/>
      </c>
      <c r="B293" s="75" t="str">
        <f t="shared" si="1"/>
        <v/>
      </c>
      <c r="C293" s="95" t="str">
        <f>IF(A293="","",-PMT('Supuestos del modelo'!$B$53,'Supuestos del modelo'!$B$52,'Supuestos del modelo'!$B$50))</f>
        <v/>
      </c>
      <c r="D293" s="95" t="str">
        <f t="shared" si="2"/>
        <v/>
      </c>
      <c r="E293" s="95" t="str">
        <f>IF(A293="","",'Supuestos del modelo'!$B$53*B293)</f>
        <v/>
      </c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8.0" customHeight="1">
      <c r="A294" s="98" t="str">
        <f>IF(A293&gt;='Supuestos del modelo'!$B$52,"",A293+1)</f>
        <v/>
      </c>
      <c r="B294" s="75" t="str">
        <f t="shared" si="1"/>
        <v/>
      </c>
      <c r="C294" s="95" t="str">
        <f>IF(A294="","",-PMT('Supuestos del modelo'!$B$53,'Supuestos del modelo'!$B$52,'Supuestos del modelo'!$B$50))</f>
        <v/>
      </c>
      <c r="D294" s="95" t="str">
        <f t="shared" si="2"/>
        <v/>
      </c>
      <c r="E294" s="95" t="str">
        <f>IF(A294="","",'Supuestos del modelo'!$B$53*B294)</f>
        <v/>
      </c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8.0" customHeight="1">
      <c r="A295" s="98" t="str">
        <f>IF(A294&gt;='Supuestos del modelo'!$B$52,"",A294+1)</f>
        <v/>
      </c>
      <c r="B295" s="75" t="str">
        <f t="shared" si="1"/>
        <v/>
      </c>
      <c r="C295" s="95" t="str">
        <f>IF(A295="","",-PMT('Supuestos del modelo'!$B$53,'Supuestos del modelo'!$B$52,'Supuestos del modelo'!$B$50))</f>
        <v/>
      </c>
      <c r="D295" s="95" t="str">
        <f t="shared" si="2"/>
        <v/>
      </c>
      <c r="E295" s="95" t="str">
        <f>IF(A295="","",'Supuestos del modelo'!$B$53*B295)</f>
        <v/>
      </c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8.0" customHeight="1">
      <c r="A296" s="98" t="str">
        <f>IF(A295&gt;='Supuestos del modelo'!$B$52,"",A295+1)</f>
        <v/>
      </c>
      <c r="B296" s="75" t="str">
        <f t="shared" si="1"/>
        <v/>
      </c>
      <c r="C296" s="95" t="str">
        <f>IF(A296="","",-PMT('Supuestos del modelo'!$B$53,'Supuestos del modelo'!$B$52,'Supuestos del modelo'!$B$50))</f>
        <v/>
      </c>
      <c r="D296" s="95" t="str">
        <f t="shared" si="2"/>
        <v/>
      </c>
      <c r="E296" s="95" t="str">
        <f>IF(A296="","",'Supuestos del modelo'!$B$53*B296)</f>
        <v/>
      </c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8.0" customHeight="1">
      <c r="A297" s="98" t="str">
        <f>IF(A296&gt;='Supuestos del modelo'!$B$52,"",A296+1)</f>
        <v/>
      </c>
      <c r="B297" s="75" t="str">
        <f t="shared" si="1"/>
        <v/>
      </c>
      <c r="C297" s="95" t="str">
        <f>IF(A297="","",-PMT('Supuestos del modelo'!$B$53,'Supuestos del modelo'!$B$52,'Supuestos del modelo'!$B$50))</f>
        <v/>
      </c>
      <c r="D297" s="95" t="str">
        <f t="shared" si="2"/>
        <v/>
      </c>
      <c r="E297" s="95" t="str">
        <f>IF(A297="","",'Supuestos del modelo'!$B$53*B297)</f>
        <v/>
      </c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8.0" customHeight="1">
      <c r="A298" s="98" t="str">
        <f>IF(A297&gt;='Supuestos del modelo'!$B$52,"",A297+1)</f>
        <v/>
      </c>
      <c r="B298" s="75" t="str">
        <f t="shared" si="1"/>
        <v/>
      </c>
      <c r="C298" s="95" t="str">
        <f>IF(A298="","",-PMT('Supuestos del modelo'!$B$53,'Supuestos del modelo'!$B$52,'Supuestos del modelo'!$B$50))</f>
        <v/>
      </c>
      <c r="D298" s="95" t="str">
        <f t="shared" si="2"/>
        <v/>
      </c>
      <c r="E298" s="95" t="str">
        <f>IF(A298="","",'Supuestos del modelo'!$B$53*B298)</f>
        <v/>
      </c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8.0" customHeight="1">
      <c r="A299" s="98" t="str">
        <f>IF(A298&gt;='Supuestos del modelo'!$B$52,"",A298+1)</f>
        <v/>
      </c>
      <c r="B299" s="75" t="str">
        <f t="shared" si="1"/>
        <v/>
      </c>
      <c r="C299" s="95" t="str">
        <f>IF(A299="","",-PMT('Supuestos del modelo'!$B$53,'Supuestos del modelo'!$B$52,'Supuestos del modelo'!$B$50))</f>
        <v/>
      </c>
      <c r="D299" s="95" t="str">
        <f t="shared" si="2"/>
        <v/>
      </c>
      <c r="E299" s="95" t="str">
        <f>IF(A299="","",'Supuestos del modelo'!$B$53*B299)</f>
        <v/>
      </c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8.0" customHeight="1">
      <c r="A300" s="98" t="str">
        <f>IF(A299&gt;='Supuestos del modelo'!$B$52,"",A299+1)</f>
        <v/>
      </c>
      <c r="B300" s="75" t="str">
        <f t="shared" si="1"/>
        <v/>
      </c>
      <c r="C300" s="95" t="str">
        <f>IF(A300="","",-PMT('Supuestos del modelo'!$B$53,'Supuestos del modelo'!$B$52,'Supuestos del modelo'!$B$50))</f>
        <v/>
      </c>
      <c r="D300" s="95" t="str">
        <f t="shared" si="2"/>
        <v/>
      </c>
      <c r="E300" s="95" t="str">
        <f>IF(A300="","",'Supuestos del modelo'!$B$53*B300)</f>
        <v/>
      </c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8.0" customHeight="1">
      <c r="A301" s="98" t="str">
        <f>IF(A300&gt;='Supuestos del modelo'!$B$52,"",A300+1)</f>
        <v/>
      </c>
      <c r="B301" s="75" t="str">
        <f t="shared" si="1"/>
        <v/>
      </c>
      <c r="C301" s="95" t="str">
        <f>IF(A301="","",-PMT('Supuestos del modelo'!$B$53,'Supuestos del modelo'!$B$52,'Supuestos del modelo'!$B$50))</f>
        <v/>
      </c>
      <c r="D301" s="95" t="str">
        <f t="shared" si="2"/>
        <v/>
      </c>
      <c r="E301" s="95" t="str">
        <f>IF(A301="","",'Supuestos del modelo'!$B$53*B301)</f>
        <v/>
      </c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8.0" customHeight="1">
      <c r="A302" s="98" t="str">
        <f>IF(A301&gt;='Supuestos del modelo'!$B$52,"",A301+1)</f>
        <v/>
      </c>
      <c r="B302" s="75" t="str">
        <f t="shared" si="1"/>
        <v/>
      </c>
      <c r="C302" s="95" t="str">
        <f>IF(A302="","",-PMT('Supuestos del modelo'!$B$53,'Supuestos del modelo'!$B$52,'Supuestos del modelo'!$B$50))</f>
        <v/>
      </c>
      <c r="D302" s="95" t="str">
        <f t="shared" si="2"/>
        <v/>
      </c>
      <c r="E302" s="95" t="str">
        <f>IF(A302="","",'Supuestos del modelo'!$B$53*B302)</f>
        <v/>
      </c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8.0" customHeight="1">
      <c r="A303" s="98" t="str">
        <f>IF(A302&gt;='Supuestos del modelo'!$B$52,"",A302+1)</f>
        <v/>
      </c>
      <c r="B303" s="75" t="str">
        <f t="shared" si="1"/>
        <v/>
      </c>
      <c r="C303" s="95" t="str">
        <f>IF(A303="","",-PMT('Supuestos del modelo'!$B$53,'Supuestos del modelo'!$B$52,'Supuestos del modelo'!$B$50))</f>
        <v/>
      </c>
      <c r="D303" s="95" t="str">
        <f t="shared" si="2"/>
        <v/>
      </c>
      <c r="E303" s="95" t="str">
        <f>IF(A303="","",'Supuestos del modelo'!$B$53*B303)</f>
        <v/>
      </c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8.0" customHeight="1">
      <c r="A304" s="98" t="str">
        <f>IF(A303&gt;='Supuestos del modelo'!$B$52,"",A303+1)</f>
        <v/>
      </c>
      <c r="B304" s="75" t="str">
        <f t="shared" si="1"/>
        <v/>
      </c>
      <c r="C304" s="95" t="str">
        <f>IF(A304="","",-PMT('Supuestos del modelo'!$B$53,'Supuestos del modelo'!$B$52,'Supuestos del modelo'!$B$50))</f>
        <v/>
      </c>
      <c r="D304" s="95" t="str">
        <f t="shared" si="2"/>
        <v/>
      </c>
      <c r="E304" s="95" t="str">
        <f>IF(A304="","",'Supuestos del modelo'!$B$53*B304)</f>
        <v/>
      </c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8.0" customHeight="1">
      <c r="A305" s="98" t="str">
        <f>IF(A304&gt;='Supuestos del modelo'!$B$52,"",A304+1)</f>
        <v/>
      </c>
      <c r="B305" s="75" t="str">
        <f t="shared" si="1"/>
        <v/>
      </c>
      <c r="C305" s="95" t="str">
        <f>IF(A305="","",-PMT('Supuestos del modelo'!$B$53,'Supuestos del modelo'!$B$52,'Supuestos del modelo'!$B$50))</f>
        <v/>
      </c>
      <c r="D305" s="95" t="str">
        <f t="shared" si="2"/>
        <v/>
      </c>
      <c r="E305" s="95" t="str">
        <f>IF(A305="","",'Supuestos del modelo'!$B$53*B305)</f>
        <v/>
      </c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8.0" customHeight="1">
      <c r="A306" s="98" t="str">
        <f>IF(A305&gt;='Supuestos del modelo'!$B$52,"",A305+1)</f>
        <v/>
      </c>
      <c r="B306" s="75" t="str">
        <f t="shared" si="1"/>
        <v/>
      </c>
      <c r="C306" s="95" t="str">
        <f>IF(A306="","",-PMT('Supuestos del modelo'!$B$53,'Supuestos del modelo'!$B$52,'Supuestos del modelo'!$B$50))</f>
        <v/>
      </c>
      <c r="D306" s="95" t="str">
        <f t="shared" si="2"/>
        <v/>
      </c>
      <c r="E306" s="95" t="str">
        <f>IF(A306="","",'Supuestos del modelo'!$B$53*B306)</f>
        <v/>
      </c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8.0" customHeight="1">
      <c r="A307" s="98" t="str">
        <f>IF(A306&gt;='Supuestos del modelo'!$B$52,"",A306+1)</f>
        <v/>
      </c>
      <c r="B307" s="75" t="str">
        <f t="shared" si="1"/>
        <v/>
      </c>
      <c r="C307" s="95" t="str">
        <f>IF(A307="","",-PMT('Supuestos del modelo'!$B$53,'Supuestos del modelo'!$B$52,'Supuestos del modelo'!$B$50))</f>
        <v/>
      </c>
      <c r="D307" s="95" t="str">
        <f t="shared" si="2"/>
        <v/>
      </c>
      <c r="E307" s="95" t="str">
        <f>IF(A307="","",'Supuestos del modelo'!$B$53*B307)</f>
        <v/>
      </c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8.0" customHeight="1">
      <c r="A308" s="98" t="str">
        <f>IF(A307&gt;='Supuestos del modelo'!$B$52,"",A307+1)</f>
        <v/>
      </c>
      <c r="B308" s="75" t="str">
        <f t="shared" si="1"/>
        <v/>
      </c>
      <c r="C308" s="95" t="str">
        <f>IF(A308="","",-PMT('Supuestos del modelo'!$B$53,'Supuestos del modelo'!$B$52,'Supuestos del modelo'!$B$50))</f>
        <v/>
      </c>
      <c r="D308" s="95" t="str">
        <f t="shared" si="2"/>
        <v/>
      </c>
      <c r="E308" s="95" t="str">
        <f>IF(A308="","",'Supuestos del modelo'!$B$53*B308)</f>
        <v/>
      </c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8.0" customHeight="1">
      <c r="A309" s="98" t="str">
        <f>IF(A308&gt;='Supuestos del modelo'!$B$52,"",A308+1)</f>
        <v/>
      </c>
      <c r="B309" s="75" t="str">
        <f t="shared" si="1"/>
        <v/>
      </c>
      <c r="C309" s="95" t="str">
        <f>IF(A309="","",-PMT('Supuestos del modelo'!$B$53,'Supuestos del modelo'!$B$52,'Supuestos del modelo'!$B$50))</f>
        <v/>
      </c>
      <c r="D309" s="95" t="str">
        <f t="shared" si="2"/>
        <v/>
      </c>
      <c r="E309" s="95" t="str">
        <f>IF(A309="","",'Supuestos del modelo'!$B$53*B309)</f>
        <v/>
      </c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8.0" customHeight="1">
      <c r="A310" s="98" t="str">
        <f>IF(A309&gt;='Supuestos del modelo'!$B$52,"",A309+1)</f>
        <v/>
      </c>
      <c r="B310" s="75" t="str">
        <f t="shared" si="1"/>
        <v/>
      </c>
      <c r="C310" s="95" t="str">
        <f>IF(A310="","",-PMT('Supuestos del modelo'!$B$53,'Supuestos del modelo'!$B$52,'Supuestos del modelo'!$B$50))</f>
        <v/>
      </c>
      <c r="D310" s="95" t="str">
        <f t="shared" si="2"/>
        <v/>
      </c>
      <c r="E310" s="95" t="str">
        <f>IF(A310="","",'Supuestos del modelo'!$B$53*B310)</f>
        <v/>
      </c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8.0" customHeight="1">
      <c r="A311" s="98" t="str">
        <f>IF(A310&gt;='Supuestos del modelo'!$B$52,"",A310+1)</f>
        <v/>
      </c>
      <c r="B311" s="75" t="str">
        <f t="shared" si="1"/>
        <v/>
      </c>
      <c r="C311" s="95" t="str">
        <f>IF(A311="","",-PMT('Supuestos del modelo'!$B$53,'Supuestos del modelo'!$B$52,'Supuestos del modelo'!$B$50))</f>
        <v/>
      </c>
      <c r="D311" s="95" t="str">
        <f t="shared" si="2"/>
        <v/>
      </c>
      <c r="E311" s="95" t="str">
        <f>IF(A311="","",'Supuestos del modelo'!$B$53*B311)</f>
        <v/>
      </c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8.0" customHeight="1">
      <c r="A312" s="98" t="str">
        <f>IF(A311&gt;='Supuestos del modelo'!$B$52,"",A311+1)</f>
        <v/>
      </c>
      <c r="B312" s="75" t="str">
        <f t="shared" si="1"/>
        <v/>
      </c>
      <c r="C312" s="95" t="str">
        <f>IF(A312="","",-PMT('Supuestos del modelo'!$B$53,'Supuestos del modelo'!$B$52,'Supuestos del modelo'!$B$50))</f>
        <v/>
      </c>
      <c r="D312" s="95" t="str">
        <f t="shared" si="2"/>
        <v/>
      </c>
      <c r="E312" s="95" t="str">
        <f>IF(A312="","",'Supuestos del modelo'!$B$53*B312)</f>
        <v/>
      </c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8.0" customHeight="1">
      <c r="A313" s="98" t="str">
        <f>IF(A312&gt;='Supuestos del modelo'!$B$52,"",A312+1)</f>
        <v/>
      </c>
      <c r="B313" s="75" t="str">
        <f t="shared" si="1"/>
        <v/>
      </c>
      <c r="C313" s="95" t="str">
        <f>IF(A313="","",-PMT('Supuestos del modelo'!$B$53,'Supuestos del modelo'!$B$52,'Supuestos del modelo'!$B$50))</f>
        <v/>
      </c>
      <c r="D313" s="95" t="str">
        <f t="shared" si="2"/>
        <v/>
      </c>
      <c r="E313" s="95" t="str">
        <f>IF(A313="","",'Supuestos del modelo'!$B$53*B313)</f>
        <v/>
      </c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8.0" customHeight="1">
      <c r="A314" s="98" t="str">
        <f>IF(A313&gt;='Supuestos del modelo'!$B$52,"",A313+1)</f>
        <v/>
      </c>
      <c r="B314" s="75" t="str">
        <f t="shared" si="1"/>
        <v/>
      </c>
      <c r="C314" s="95" t="str">
        <f>IF(A314="","",-PMT('Supuestos del modelo'!$B$53,'Supuestos del modelo'!$B$52,'Supuestos del modelo'!$B$50))</f>
        <v/>
      </c>
      <c r="D314" s="95" t="str">
        <f t="shared" si="2"/>
        <v/>
      </c>
      <c r="E314" s="95" t="str">
        <f>IF(A314="","",'Supuestos del modelo'!$B$53*B314)</f>
        <v/>
      </c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8.0" customHeight="1">
      <c r="A315" s="98" t="str">
        <f>IF(A314&gt;='Supuestos del modelo'!$B$52,"",A314+1)</f>
        <v/>
      </c>
      <c r="B315" s="75" t="str">
        <f t="shared" si="1"/>
        <v/>
      </c>
      <c r="C315" s="95" t="str">
        <f>IF(A315="","",-PMT('Supuestos del modelo'!$B$53,'Supuestos del modelo'!$B$52,'Supuestos del modelo'!$B$50))</f>
        <v/>
      </c>
      <c r="D315" s="95" t="str">
        <f t="shared" si="2"/>
        <v/>
      </c>
      <c r="E315" s="95" t="str">
        <f>IF(A315="","",'Supuestos del modelo'!$B$53*B315)</f>
        <v/>
      </c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8.0" customHeight="1">
      <c r="A316" s="98" t="str">
        <f>IF(A315&gt;='Supuestos del modelo'!$B$52,"",A315+1)</f>
        <v/>
      </c>
      <c r="B316" s="75" t="str">
        <f t="shared" si="1"/>
        <v/>
      </c>
      <c r="C316" s="95" t="str">
        <f>IF(A316="","",-PMT('Supuestos del modelo'!$B$53,'Supuestos del modelo'!$B$52,'Supuestos del modelo'!$B$50))</f>
        <v/>
      </c>
      <c r="D316" s="95" t="str">
        <f t="shared" si="2"/>
        <v/>
      </c>
      <c r="E316" s="95" t="str">
        <f>IF(A316="","",'Supuestos del modelo'!$B$53*B316)</f>
        <v/>
      </c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8.0" customHeight="1">
      <c r="A317" s="98" t="str">
        <f>IF(A316&gt;='Supuestos del modelo'!$B$52,"",A316+1)</f>
        <v/>
      </c>
      <c r="B317" s="75" t="str">
        <f t="shared" si="1"/>
        <v/>
      </c>
      <c r="C317" s="95" t="str">
        <f>IF(A317="","",-PMT('Supuestos del modelo'!$B$53,'Supuestos del modelo'!$B$52,'Supuestos del modelo'!$B$50))</f>
        <v/>
      </c>
      <c r="D317" s="95" t="str">
        <f t="shared" si="2"/>
        <v/>
      </c>
      <c r="E317" s="95" t="str">
        <f>IF(A317="","",'Supuestos del modelo'!$B$53*B317)</f>
        <v/>
      </c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8.0" customHeight="1">
      <c r="A318" s="98" t="str">
        <f>IF(A317&gt;='Supuestos del modelo'!$B$52,"",A317+1)</f>
        <v/>
      </c>
      <c r="B318" s="75" t="str">
        <f t="shared" si="1"/>
        <v/>
      </c>
      <c r="C318" s="95" t="str">
        <f>IF(A318="","",-PMT('Supuestos del modelo'!$B$53,'Supuestos del modelo'!$B$52,'Supuestos del modelo'!$B$50))</f>
        <v/>
      </c>
      <c r="D318" s="95" t="str">
        <f t="shared" si="2"/>
        <v/>
      </c>
      <c r="E318" s="95" t="str">
        <f>IF(A318="","",'Supuestos del modelo'!$B$53*B318)</f>
        <v/>
      </c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8.0" customHeight="1">
      <c r="A319" s="98" t="str">
        <f>IF(A318&gt;='Supuestos del modelo'!$B$52,"",A318+1)</f>
        <v/>
      </c>
      <c r="B319" s="75" t="str">
        <f t="shared" si="1"/>
        <v/>
      </c>
      <c r="C319" s="95" t="str">
        <f>IF(A319="","",-PMT('Supuestos del modelo'!$B$53,'Supuestos del modelo'!$B$52,'Supuestos del modelo'!$B$50))</f>
        <v/>
      </c>
      <c r="D319" s="95" t="str">
        <f t="shared" si="2"/>
        <v/>
      </c>
      <c r="E319" s="95" t="str">
        <f>IF(A319="","",'Supuestos del modelo'!$B$53*B319)</f>
        <v/>
      </c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8.0" customHeight="1">
      <c r="A320" s="98" t="str">
        <f>IF(A319&gt;='Supuestos del modelo'!$B$52,"",A319+1)</f>
        <v/>
      </c>
      <c r="B320" s="75" t="str">
        <f t="shared" si="1"/>
        <v/>
      </c>
      <c r="C320" s="95" t="str">
        <f>IF(A320="","",-PMT('Supuestos del modelo'!$B$53,'Supuestos del modelo'!$B$52,'Supuestos del modelo'!$B$50))</f>
        <v/>
      </c>
      <c r="D320" s="95" t="str">
        <f t="shared" si="2"/>
        <v/>
      </c>
      <c r="E320" s="95" t="str">
        <f>IF(A320="","",'Supuestos del modelo'!$B$53*B320)</f>
        <v/>
      </c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8.0" customHeight="1">
      <c r="A321" s="98" t="str">
        <f>IF(A320&gt;='Supuestos del modelo'!$B$52,"",A320+1)</f>
        <v/>
      </c>
      <c r="B321" s="75" t="str">
        <f t="shared" si="1"/>
        <v/>
      </c>
      <c r="C321" s="95" t="str">
        <f>IF(A321="","",-PMT('Supuestos del modelo'!$B$53,'Supuestos del modelo'!$B$52,'Supuestos del modelo'!$B$50))</f>
        <v/>
      </c>
      <c r="D321" s="95" t="str">
        <f t="shared" si="2"/>
        <v/>
      </c>
      <c r="E321" s="95" t="str">
        <f>IF(A321="","",'Supuestos del modelo'!$B$53*B321)</f>
        <v/>
      </c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8.0" customHeight="1">
      <c r="A322" s="98" t="str">
        <f>IF(A321&gt;='Supuestos del modelo'!$B$52,"",A321+1)</f>
        <v/>
      </c>
      <c r="B322" s="75" t="str">
        <f t="shared" si="1"/>
        <v/>
      </c>
      <c r="C322" s="95" t="str">
        <f>IF(A322="","",-PMT('Supuestos del modelo'!$B$53,'Supuestos del modelo'!$B$52,'Supuestos del modelo'!$B$50))</f>
        <v/>
      </c>
      <c r="D322" s="95" t="str">
        <f t="shared" si="2"/>
        <v/>
      </c>
      <c r="E322" s="95" t="str">
        <f>IF(A322="","",'Supuestos del modelo'!$B$53*B322)</f>
        <v/>
      </c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8.0" customHeight="1">
      <c r="A323" s="98" t="str">
        <f>IF(A322&gt;='Supuestos del modelo'!$B$52,"",A322+1)</f>
        <v/>
      </c>
      <c r="B323" s="75" t="str">
        <f t="shared" si="1"/>
        <v/>
      </c>
      <c r="C323" s="95" t="str">
        <f>IF(A323="","",-PMT('Supuestos del modelo'!$B$53,'Supuestos del modelo'!$B$52,'Supuestos del modelo'!$B$50))</f>
        <v/>
      </c>
      <c r="D323" s="95" t="str">
        <f t="shared" si="2"/>
        <v/>
      </c>
      <c r="E323" s="95" t="str">
        <f>IF(A323="","",'Supuestos del modelo'!$B$53*B323)</f>
        <v/>
      </c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8.0" customHeight="1">
      <c r="A324" s="98" t="str">
        <f>IF(A323&gt;='Supuestos del modelo'!$B$52,"",A323+1)</f>
        <v/>
      </c>
      <c r="B324" s="75" t="str">
        <f t="shared" si="1"/>
        <v/>
      </c>
      <c r="C324" s="95" t="str">
        <f>IF(A324="","",-PMT('Supuestos del modelo'!$B$53,'Supuestos del modelo'!$B$52,'Supuestos del modelo'!$B$50))</f>
        <v/>
      </c>
      <c r="D324" s="95" t="str">
        <f t="shared" si="2"/>
        <v/>
      </c>
      <c r="E324" s="95" t="str">
        <f>IF(A324="","",'Supuestos del modelo'!$B$53*B324)</f>
        <v/>
      </c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8.0" customHeight="1">
      <c r="A325" s="98" t="str">
        <f>IF(A324&gt;='Supuestos del modelo'!$B$52,"",A324+1)</f>
        <v/>
      </c>
      <c r="B325" s="75" t="str">
        <f t="shared" si="1"/>
        <v/>
      </c>
      <c r="C325" s="95" t="str">
        <f>IF(A325="","",-PMT('Supuestos del modelo'!$B$53,'Supuestos del modelo'!$B$52,'Supuestos del modelo'!$B$50))</f>
        <v/>
      </c>
      <c r="D325" s="95" t="str">
        <f t="shared" si="2"/>
        <v/>
      </c>
      <c r="E325" s="95" t="str">
        <f>IF(A325="","",'Supuestos del modelo'!$B$53*B325)</f>
        <v/>
      </c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8.0" customHeight="1">
      <c r="A326" s="98" t="str">
        <f>IF(A325&gt;='Supuestos del modelo'!$B$52,"",A325+1)</f>
        <v/>
      </c>
      <c r="B326" s="75" t="str">
        <f t="shared" si="1"/>
        <v/>
      </c>
      <c r="C326" s="95" t="str">
        <f>IF(A326="","",-PMT('Supuestos del modelo'!$B$53,'Supuestos del modelo'!$B$52,'Supuestos del modelo'!$B$50))</f>
        <v/>
      </c>
      <c r="D326" s="95" t="str">
        <f t="shared" si="2"/>
        <v/>
      </c>
      <c r="E326" s="95" t="str">
        <f>IF(A326="","",'Supuestos del modelo'!$B$53*B326)</f>
        <v/>
      </c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8.0" customHeight="1">
      <c r="A327" s="98" t="str">
        <f>IF(A326&gt;='Supuestos del modelo'!$B$52,"",A326+1)</f>
        <v/>
      </c>
      <c r="B327" s="75" t="str">
        <f t="shared" si="1"/>
        <v/>
      </c>
      <c r="C327" s="95" t="str">
        <f>IF(A327="","",-PMT('Supuestos del modelo'!$B$53,'Supuestos del modelo'!$B$52,'Supuestos del modelo'!$B$50))</f>
        <v/>
      </c>
      <c r="D327" s="95" t="str">
        <f t="shared" si="2"/>
        <v/>
      </c>
      <c r="E327" s="95" t="str">
        <f>IF(A327="","",'Supuestos del modelo'!$B$53*B327)</f>
        <v/>
      </c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8.0" customHeight="1">
      <c r="A328" s="98" t="str">
        <f>IF(A327&gt;='Supuestos del modelo'!$B$52,"",A327+1)</f>
        <v/>
      </c>
      <c r="B328" s="75" t="str">
        <f t="shared" si="1"/>
        <v/>
      </c>
      <c r="C328" s="95" t="str">
        <f>IF(A328="","",-PMT('Supuestos del modelo'!$B$53,'Supuestos del modelo'!$B$52,'Supuestos del modelo'!$B$50))</f>
        <v/>
      </c>
      <c r="D328" s="95" t="str">
        <f t="shared" si="2"/>
        <v/>
      </c>
      <c r="E328" s="95" t="str">
        <f>IF(A328="","",'Supuestos del modelo'!$B$53*B328)</f>
        <v/>
      </c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8.0" customHeight="1">
      <c r="A329" s="98" t="str">
        <f>IF(A328&gt;='Supuestos del modelo'!$B$52,"",A328+1)</f>
        <v/>
      </c>
      <c r="B329" s="75" t="str">
        <f t="shared" si="1"/>
        <v/>
      </c>
      <c r="C329" s="95" t="str">
        <f>IF(A329="","",-PMT('Supuestos del modelo'!$B$53,'Supuestos del modelo'!$B$52,'Supuestos del modelo'!$B$50))</f>
        <v/>
      </c>
      <c r="D329" s="95" t="str">
        <f t="shared" si="2"/>
        <v/>
      </c>
      <c r="E329" s="95" t="str">
        <f>IF(A329="","",'Supuestos del modelo'!$B$53*B329)</f>
        <v/>
      </c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8.0" customHeight="1">
      <c r="A330" s="98" t="str">
        <f>IF(A329&gt;='Supuestos del modelo'!$B$52,"",A329+1)</f>
        <v/>
      </c>
      <c r="B330" s="75" t="str">
        <f t="shared" si="1"/>
        <v/>
      </c>
      <c r="C330" s="95" t="str">
        <f>IF(A330="","",-PMT('Supuestos del modelo'!$B$53,'Supuestos del modelo'!$B$52,'Supuestos del modelo'!$B$50))</f>
        <v/>
      </c>
      <c r="D330" s="95" t="str">
        <f t="shared" si="2"/>
        <v/>
      </c>
      <c r="E330" s="95" t="str">
        <f>IF(A330="","",'Supuestos del modelo'!$B$53*B330)</f>
        <v/>
      </c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8.0" customHeight="1">
      <c r="A331" s="98" t="str">
        <f>IF(A330&gt;='Supuestos del modelo'!$B$52,"",A330+1)</f>
        <v/>
      </c>
      <c r="B331" s="75" t="str">
        <f t="shared" si="1"/>
        <v/>
      </c>
      <c r="C331" s="95" t="str">
        <f>IF(A331="","",-PMT('Supuestos del modelo'!$B$53,'Supuestos del modelo'!$B$52,'Supuestos del modelo'!$B$50))</f>
        <v/>
      </c>
      <c r="D331" s="95" t="str">
        <f t="shared" si="2"/>
        <v/>
      </c>
      <c r="E331" s="95" t="str">
        <f>IF(A331="","",'Supuestos del modelo'!$B$53*B331)</f>
        <v/>
      </c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8.0" customHeight="1">
      <c r="A332" s="98" t="str">
        <f>IF(A331&gt;='Supuestos del modelo'!$B$52,"",A331+1)</f>
        <v/>
      </c>
      <c r="B332" s="75" t="str">
        <f t="shared" si="1"/>
        <v/>
      </c>
      <c r="C332" s="95" t="str">
        <f>IF(A332="","",-PMT('Supuestos del modelo'!$B$53,'Supuestos del modelo'!$B$52,'Supuestos del modelo'!$B$50))</f>
        <v/>
      </c>
      <c r="D332" s="95" t="str">
        <f t="shared" si="2"/>
        <v/>
      </c>
      <c r="E332" s="95" t="str">
        <f>IF(A332="","",'Supuestos del modelo'!$B$53*B332)</f>
        <v/>
      </c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8.0" customHeight="1">
      <c r="A333" s="98" t="str">
        <f>IF(A332&gt;='Supuestos del modelo'!$B$52,"",A332+1)</f>
        <v/>
      </c>
      <c r="B333" s="75" t="str">
        <f t="shared" si="1"/>
        <v/>
      </c>
      <c r="C333" s="95" t="str">
        <f>IF(A333="","",-PMT('Supuestos del modelo'!$B$53,'Supuestos del modelo'!$B$52,'Supuestos del modelo'!$B$50))</f>
        <v/>
      </c>
      <c r="D333" s="95" t="str">
        <f t="shared" si="2"/>
        <v/>
      </c>
      <c r="E333" s="95" t="str">
        <f>IF(A333="","",'Supuestos del modelo'!$B$53*B333)</f>
        <v/>
      </c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8.0" customHeight="1">
      <c r="A334" s="98" t="str">
        <f>IF(A333&gt;='Supuestos del modelo'!$B$52,"",A333+1)</f>
        <v/>
      </c>
      <c r="B334" s="75" t="str">
        <f t="shared" si="1"/>
        <v/>
      </c>
      <c r="C334" s="95" t="str">
        <f>IF(A334="","",-PMT('Supuestos del modelo'!$B$53,'Supuestos del modelo'!$B$52,'Supuestos del modelo'!$B$50))</f>
        <v/>
      </c>
      <c r="D334" s="95" t="str">
        <f t="shared" si="2"/>
        <v/>
      </c>
      <c r="E334" s="95" t="str">
        <f>IF(A334="","",'Supuestos del modelo'!$B$53*B334)</f>
        <v/>
      </c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8.0" customHeight="1">
      <c r="A335" s="98" t="str">
        <f>IF(A334&gt;='Supuestos del modelo'!$B$52,"",A334+1)</f>
        <v/>
      </c>
      <c r="B335" s="75" t="str">
        <f t="shared" si="1"/>
        <v/>
      </c>
      <c r="C335" s="95" t="str">
        <f>IF(A335="","",-PMT('Supuestos del modelo'!$B$53,'Supuestos del modelo'!$B$52,'Supuestos del modelo'!$B$50))</f>
        <v/>
      </c>
      <c r="D335" s="95" t="str">
        <f t="shared" si="2"/>
        <v/>
      </c>
      <c r="E335" s="95" t="str">
        <f>IF(A335="","",'Supuestos del modelo'!$B$53*B335)</f>
        <v/>
      </c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8.0" customHeight="1">
      <c r="A336" s="98" t="str">
        <f>IF(A335&gt;='Supuestos del modelo'!$B$52,"",A335+1)</f>
        <v/>
      </c>
      <c r="B336" s="75" t="str">
        <f t="shared" si="1"/>
        <v/>
      </c>
      <c r="C336" s="95" t="str">
        <f>IF(A336="","",-PMT('Supuestos del modelo'!$B$53,'Supuestos del modelo'!$B$52,'Supuestos del modelo'!$B$50))</f>
        <v/>
      </c>
      <c r="D336" s="95" t="str">
        <f t="shared" si="2"/>
        <v/>
      </c>
      <c r="E336" s="95" t="str">
        <f>IF(A336="","",'Supuestos del modelo'!$B$53*B336)</f>
        <v/>
      </c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8.0" customHeight="1">
      <c r="A337" s="98" t="str">
        <f>IF(A336&gt;='Supuestos del modelo'!$B$52,"",A336+1)</f>
        <v/>
      </c>
      <c r="B337" s="75" t="str">
        <f t="shared" si="1"/>
        <v/>
      </c>
      <c r="C337" s="95" t="str">
        <f>IF(A337="","",-PMT('Supuestos del modelo'!$B$53,'Supuestos del modelo'!$B$52,'Supuestos del modelo'!$B$50))</f>
        <v/>
      </c>
      <c r="D337" s="95" t="str">
        <f t="shared" si="2"/>
        <v/>
      </c>
      <c r="E337" s="95" t="str">
        <f>IF(A337="","",'Supuestos del modelo'!$B$53*B337)</f>
        <v/>
      </c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8.0" customHeight="1">
      <c r="A338" s="98" t="str">
        <f>IF(A337&gt;='Supuestos del modelo'!$B$52,"",A337+1)</f>
        <v/>
      </c>
      <c r="B338" s="75" t="str">
        <f t="shared" si="1"/>
        <v/>
      </c>
      <c r="C338" s="95" t="str">
        <f>IF(A338="","",-PMT('Supuestos del modelo'!$B$53,'Supuestos del modelo'!$B$52,'Supuestos del modelo'!$B$50))</f>
        <v/>
      </c>
      <c r="D338" s="95" t="str">
        <f t="shared" si="2"/>
        <v/>
      </c>
      <c r="E338" s="95" t="str">
        <f>IF(A338="","",'Supuestos del modelo'!$B$53*B338)</f>
        <v/>
      </c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8.0" customHeight="1">
      <c r="A339" s="98" t="str">
        <f>IF(A338&gt;='Supuestos del modelo'!$B$52,"",A338+1)</f>
        <v/>
      </c>
      <c r="B339" s="75" t="str">
        <f t="shared" si="1"/>
        <v/>
      </c>
      <c r="C339" s="95" t="str">
        <f>IF(A339="","",-PMT('Supuestos del modelo'!$B$53,'Supuestos del modelo'!$B$52,'Supuestos del modelo'!$B$50))</f>
        <v/>
      </c>
      <c r="D339" s="95" t="str">
        <f t="shared" si="2"/>
        <v/>
      </c>
      <c r="E339" s="95" t="str">
        <f>IF(A339="","",'Supuestos del modelo'!$B$53*B339)</f>
        <v/>
      </c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8.0" customHeight="1">
      <c r="A340" s="98" t="str">
        <f>IF(A339&gt;='Supuestos del modelo'!$B$52,"",A339+1)</f>
        <v/>
      </c>
      <c r="B340" s="75" t="str">
        <f t="shared" si="1"/>
        <v/>
      </c>
      <c r="C340" s="95" t="str">
        <f>IF(A340="","",-PMT('Supuestos del modelo'!$B$53,'Supuestos del modelo'!$B$52,'Supuestos del modelo'!$B$50))</f>
        <v/>
      </c>
      <c r="D340" s="95" t="str">
        <f t="shared" si="2"/>
        <v/>
      </c>
      <c r="E340" s="95" t="str">
        <f>IF(A340="","",'Supuestos del modelo'!$B$53*B340)</f>
        <v/>
      </c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8.0" customHeight="1">
      <c r="A341" s="98" t="str">
        <f>IF(A340&gt;='Supuestos del modelo'!$B$52,"",A340+1)</f>
        <v/>
      </c>
      <c r="B341" s="75" t="str">
        <f t="shared" si="1"/>
        <v/>
      </c>
      <c r="C341" s="95" t="str">
        <f>IF(A341="","",-PMT('Supuestos del modelo'!$B$53,'Supuestos del modelo'!$B$52,'Supuestos del modelo'!$B$50))</f>
        <v/>
      </c>
      <c r="D341" s="95" t="str">
        <f t="shared" si="2"/>
        <v/>
      </c>
      <c r="E341" s="95" t="str">
        <f>IF(A341="","",'Supuestos del modelo'!$B$53*B341)</f>
        <v/>
      </c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8.0" customHeight="1">
      <c r="A342" s="98" t="str">
        <f>IF(A341&gt;='Supuestos del modelo'!$B$52,"",A341+1)</f>
        <v/>
      </c>
      <c r="B342" s="75" t="str">
        <f t="shared" si="1"/>
        <v/>
      </c>
      <c r="C342" s="95" t="str">
        <f>IF(A342="","",-PMT('Supuestos del modelo'!$B$53,'Supuestos del modelo'!$B$52,'Supuestos del modelo'!$B$50))</f>
        <v/>
      </c>
      <c r="D342" s="95" t="str">
        <f t="shared" si="2"/>
        <v/>
      </c>
      <c r="E342" s="95" t="str">
        <f>IF(A342="","",'Supuestos del modelo'!$B$53*B342)</f>
        <v/>
      </c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8.0" customHeight="1">
      <c r="A343" s="98" t="str">
        <f>IF(A342&gt;='Supuestos del modelo'!$B$52,"",A342+1)</f>
        <v/>
      </c>
      <c r="B343" s="75" t="str">
        <f t="shared" si="1"/>
        <v/>
      </c>
      <c r="C343" s="95" t="str">
        <f>IF(A343="","",-PMT('Supuestos del modelo'!$B$53,'Supuestos del modelo'!$B$52,'Supuestos del modelo'!$B$50))</f>
        <v/>
      </c>
      <c r="D343" s="95" t="str">
        <f t="shared" si="2"/>
        <v/>
      </c>
      <c r="E343" s="95" t="str">
        <f>IF(A343="","",'Supuestos del modelo'!$B$53*B343)</f>
        <v/>
      </c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8.0" customHeight="1">
      <c r="A344" s="98" t="str">
        <f>IF(A343&gt;='Supuestos del modelo'!$B$52,"",A343+1)</f>
        <v/>
      </c>
      <c r="B344" s="75" t="str">
        <f t="shared" si="1"/>
        <v/>
      </c>
      <c r="C344" s="95" t="str">
        <f>IF(A344="","",-PMT('Supuestos del modelo'!$B$53,'Supuestos del modelo'!$B$52,'Supuestos del modelo'!$B$50))</f>
        <v/>
      </c>
      <c r="D344" s="95" t="str">
        <f t="shared" si="2"/>
        <v/>
      </c>
      <c r="E344" s="95" t="str">
        <f>IF(A344="","",'Supuestos del modelo'!$B$53*B344)</f>
        <v/>
      </c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8.0" customHeight="1">
      <c r="A345" s="98" t="str">
        <f>IF(A344&gt;='Supuestos del modelo'!$B$52,"",A344+1)</f>
        <v/>
      </c>
      <c r="B345" s="75" t="str">
        <f t="shared" si="1"/>
        <v/>
      </c>
      <c r="C345" s="95" t="str">
        <f>IF(A345="","",-PMT('Supuestos del modelo'!$B$53,'Supuestos del modelo'!$B$52,'Supuestos del modelo'!$B$50))</f>
        <v/>
      </c>
      <c r="D345" s="95" t="str">
        <f t="shared" si="2"/>
        <v/>
      </c>
      <c r="E345" s="95" t="str">
        <f>IF(A345="","",'Supuestos del modelo'!$B$53*B345)</f>
        <v/>
      </c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8.0" customHeight="1">
      <c r="A346" s="98" t="str">
        <f>IF(A345&gt;='Supuestos del modelo'!$B$52,"",A345+1)</f>
        <v/>
      </c>
      <c r="B346" s="75" t="str">
        <f t="shared" si="1"/>
        <v/>
      </c>
      <c r="C346" s="95" t="str">
        <f>IF(A346="","",-PMT('Supuestos del modelo'!$B$53,'Supuestos del modelo'!$B$52,'Supuestos del modelo'!$B$50))</f>
        <v/>
      </c>
      <c r="D346" s="95" t="str">
        <f t="shared" si="2"/>
        <v/>
      </c>
      <c r="E346" s="95" t="str">
        <f>IF(A346="","",'Supuestos del modelo'!$B$53*B346)</f>
        <v/>
      </c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8.0" customHeight="1">
      <c r="A347" s="98" t="str">
        <f>IF(A346&gt;='Supuestos del modelo'!$B$52,"",A346+1)</f>
        <v/>
      </c>
      <c r="B347" s="75" t="str">
        <f t="shared" si="1"/>
        <v/>
      </c>
      <c r="C347" s="95" t="str">
        <f>IF(A347="","",-PMT('Supuestos del modelo'!$B$53,'Supuestos del modelo'!$B$52,'Supuestos del modelo'!$B$50))</f>
        <v/>
      </c>
      <c r="D347" s="95" t="str">
        <f t="shared" si="2"/>
        <v/>
      </c>
      <c r="E347" s="95" t="str">
        <f>IF(A347="","",'Supuestos del modelo'!$B$53*B347)</f>
        <v/>
      </c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8.0" customHeight="1">
      <c r="A348" s="98" t="str">
        <f>IF(A347&gt;='Supuestos del modelo'!$B$52,"",A347+1)</f>
        <v/>
      </c>
      <c r="B348" s="75" t="str">
        <f t="shared" si="1"/>
        <v/>
      </c>
      <c r="C348" s="95" t="str">
        <f>IF(A348="","",-PMT('Supuestos del modelo'!$B$53,'Supuestos del modelo'!$B$52,'Supuestos del modelo'!$B$50))</f>
        <v/>
      </c>
      <c r="D348" s="95" t="str">
        <f t="shared" si="2"/>
        <v/>
      </c>
      <c r="E348" s="95" t="str">
        <f>IF(A348="","",'Supuestos del modelo'!$B$53*B348)</f>
        <v/>
      </c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8.0" customHeight="1">
      <c r="A349" s="98" t="str">
        <f>IF(A348&gt;='Supuestos del modelo'!$B$52,"",A348+1)</f>
        <v/>
      </c>
      <c r="B349" s="75" t="str">
        <f t="shared" si="1"/>
        <v/>
      </c>
      <c r="C349" s="95" t="str">
        <f>IF(A349="","",-PMT('Supuestos del modelo'!$B$53,'Supuestos del modelo'!$B$52,'Supuestos del modelo'!$B$50))</f>
        <v/>
      </c>
      <c r="D349" s="95" t="str">
        <f t="shared" si="2"/>
        <v/>
      </c>
      <c r="E349" s="95" t="str">
        <f>IF(A349="","",'Supuestos del modelo'!$B$53*B349)</f>
        <v/>
      </c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8.0" customHeight="1">
      <c r="A350" s="98" t="str">
        <f>IF(A349&gt;='Supuestos del modelo'!$B$52,"",A349+1)</f>
        <v/>
      </c>
      <c r="B350" s="75" t="str">
        <f t="shared" si="1"/>
        <v/>
      </c>
      <c r="C350" s="95" t="str">
        <f>IF(A350="","",-PMT('Supuestos del modelo'!$B$53,'Supuestos del modelo'!$B$52,'Supuestos del modelo'!$B$50))</f>
        <v/>
      </c>
      <c r="D350" s="95" t="str">
        <f t="shared" si="2"/>
        <v/>
      </c>
      <c r="E350" s="95" t="str">
        <f>IF(A350="","",'Supuestos del modelo'!$B$53*B350)</f>
        <v/>
      </c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8.0" customHeight="1">
      <c r="A351" s="98" t="str">
        <f>IF(A350&gt;='Supuestos del modelo'!$B$52,"",A350+1)</f>
        <v/>
      </c>
      <c r="B351" s="75" t="str">
        <f t="shared" si="1"/>
        <v/>
      </c>
      <c r="C351" s="95" t="str">
        <f>IF(A351="","",-PMT('Supuestos del modelo'!$B$53,'Supuestos del modelo'!$B$52,'Supuestos del modelo'!$B$50))</f>
        <v/>
      </c>
      <c r="D351" s="95" t="str">
        <f t="shared" si="2"/>
        <v/>
      </c>
      <c r="E351" s="95" t="str">
        <f>IF(A351="","",'Supuestos del modelo'!$B$53*B351)</f>
        <v/>
      </c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8.0" customHeight="1">
      <c r="A352" s="98" t="str">
        <f>IF(A351&gt;='Supuestos del modelo'!$B$52,"",A351+1)</f>
        <v/>
      </c>
      <c r="B352" s="75" t="str">
        <f t="shared" si="1"/>
        <v/>
      </c>
      <c r="C352" s="95" t="str">
        <f>IF(A352="","",-PMT('Supuestos del modelo'!$B$53,'Supuestos del modelo'!$B$52,'Supuestos del modelo'!$B$50))</f>
        <v/>
      </c>
      <c r="D352" s="95" t="str">
        <f t="shared" si="2"/>
        <v/>
      </c>
      <c r="E352" s="95" t="str">
        <f>IF(A352="","",'Supuestos del modelo'!$B$53*B352)</f>
        <v/>
      </c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8.0" customHeight="1">
      <c r="A353" s="98" t="str">
        <f>IF(A352&gt;='Supuestos del modelo'!$B$52,"",A352+1)</f>
        <v/>
      </c>
      <c r="B353" s="75" t="str">
        <f t="shared" si="1"/>
        <v/>
      </c>
      <c r="C353" s="95" t="str">
        <f>IF(A353="","",-PMT('Supuestos del modelo'!$B$53,'Supuestos del modelo'!$B$52,'Supuestos del modelo'!$B$50))</f>
        <v/>
      </c>
      <c r="D353" s="95" t="str">
        <f t="shared" si="2"/>
        <v/>
      </c>
      <c r="E353" s="95" t="str">
        <f>IF(A353="","",'Supuestos del modelo'!$B$53*B353)</f>
        <v/>
      </c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8.0" customHeight="1">
      <c r="A354" s="98" t="str">
        <f>IF(A353&gt;='Supuestos del modelo'!$B$52,"",A353+1)</f>
        <v/>
      </c>
      <c r="B354" s="75" t="str">
        <f t="shared" si="1"/>
        <v/>
      </c>
      <c r="C354" s="95" t="str">
        <f>IF(A354="","",-PMT('Supuestos del modelo'!$B$53,'Supuestos del modelo'!$B$52,'Supuestos del modelo'!$B$50))</f>
        <v/>
      </c>
      <c r="D354" s="95" t="str">
        <f t="shared" si="2"/>
        <v/>
      </c>
      <c r="E354" s="95" t="str">
        <f>IF(A354="","",'Supuestos del modelo'!$B$53*B354)</f>
        <v/>
      </c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8.0" customHeight="1">
      <c r="A355" s="98" t="str">
        <f>IF(A354&gt;='Supuestos del modelo'!$B$52,"",A354+1)</f>
        <v/>
      </c>
      <c r="B355" s="75" t="str">
        <f t="shared" si="1"/>
        <v/>
      </c>
      <c r="C355" s="95" t="str">
        <f>IF(A355="","",-PMT('Supuestos del modelo'!$B$53,'Supuestos del modelo'!$B$52,'Supuestos del modelo'!$B$50))</f>
        <v/>
      </c>
      <c r="D355" s="95" t="str">
        <f t="shared" si="2"/>
        <v/>
      </c>
      <c r="E355" s="95" t="str">
        <f>IF(A355="","",'Supuestos del modelo'!$B$53*B355)</f>
        <v/>
      </c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8.0" customHeight="1">
      <c r="A356" s="98" t="str">
        <f>IF(A355&gt;='Supuestos del modelo'!$B$52,"",A355+1)</f>
        <v/>
      </c>
      <c r="B356" s="75" t="str">
        <f t="shared" si="1"/>
        <v/>
      </c>
      <c r="C356" s="95" t="str">
        <f>IF(A356="","",-PMT('Supuestos del modelo'!$B$53,'Supuestos del modelo'!$B$52,'Supuestos del modelo'!$B$50))</f>
        <v/>
      </c>
      <c r="D356" s="95" t="str">
        <f t="shared" si="2"/>
        <v/>
      </c>
      <c r="E356" s="95" t="str">
        <f>IF(A356="","",'Supuestos del modelo'!$B$53*B356)</f>
        <v/>
      </c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8.0" customHeight="1">
      <c r="A357" s="98" t="str">
        <f>IF(A356&gt;='Supuestos del modelo'!$B$52,"",A356+1)</f>
        <v/>
      </c>
      <c r="B357" s="75" t="str">
        <f t="shared" si="1"/>
        <v/>
      </c>
      <c r="C357" s="95" t="str">
        <f>IF(A357="","",-PMT('Supuestos del modelo'!$B$53,'Supuestos del modelo'!$B$52,'Supuestos del modelo'!$B$50))</f>
        <v/>
      </c>
      <c r="D357" s="95" t="str">
        <f t="shared" si="2"/>
        <v/>
      </c>
      <c r="E357" s="95" t="str">
        <f>IF(A357="","",'Supuestos del modelo'!$B$53*B357)</f>
        <v/>
      </c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8.0" customHeight="1">
      <c r="A358" s="98" t="str">
        <f>IF(A357&gt;='Supuestos del modelo'!$B$52,"",A357+1)</f>
        <v/>
      </c>
      <c r="B358" s="75" t="str">
        <f t="shared" si="1"/>
        <v/>
      </c>
      <c r="C358" s="95" t="str">
        <f>IF(A358="","",-PMT('Supuestos del modelo'!$B$53,'Supuestos del modelo'!$B$52,'Supuestos del modelo'!$B$50))</f>
        <v/>
      </c>
      <c r="D358" s="95" t="str">
        <f t="shared" si="2"/>
        <v/>
      </c>
      <c r="E358" s="95" t="str">
        <f>IF(A358="","",'Supuestos del modelo'!$B$53*B358)</f>
        <v/>
      </c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8.0" customHeight="1">
      <c r="A359" s="98" t="str">
        <f>IF(A358&gt;='Supuestos del modelo'!$B$52,"",A358+1)</f>
        <v/>
      </c>
      <c r="B359" s="75" t="str">
        <f t="shared" si="1"/>
        <v/>
      </c>
      <c r="C359" s="95" t="str">
        <f>IF(A359="","",-PMT('Supuestos del modelo'!$B$53,'Supuestos del modelo'!$B$52,'Supuestos del modelo'!$B$50))</f>
        <v/>
      </c>
      <c r="D359" s="95" t="str">
        <f t="shared" si="2"/>
        <v/>
      </c>
      <c r="E359" s="95" t="str">
        <f>IF(A359="","",'Supuestos del modelo'!$B$53*B359)</f>
        <v/>
      </c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8.0" customHeight="1">
      <c r="A360" s="98" t="str">
        <f>IF(A359&gt;='Supuestos del modelo'!$B$52,"",A359+1)</f>
        <v/>
      </c>
      <c r="B360" s="75" t="str">
        <f t="shared" si="1"/>
        <v/>
      </c>
      <c r="C360" s="95" t="str">
        <f>IF(A360="","",-PMT('Supuestos del modelo'!$B$53,'Supuestos del modelo'!$B$52,'Supuestos del modelo'!$B$50))</f>
        <v/>
      </c>
      <c r="D360" s="95" t="str">
        <f t="shared" si="2"/>
        <v/>
      </c>
      <c r="E360" s="95" t="str">
        <f>IF(A360="","",'Supuestos del modelo'!$B$53*B360)</f>
        <v/>
      </c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8.0" customHeight="1">
      <c r="A361" s="98" t="str">
        <f>IF(A360&gt;='Supuestos del modelo'!$B$52,"",A360+1)</f>
        <v/>
      </c>
      <c r="B361" s="75" t="str">
        <f t="shared" si="1"/>
        <v/>
      </c>
      <c r="C361" s="95" t="str">
        <f>IF(A361="","",-PMT('Supuestos del modelo'!$B$53,'Supuestos del modelo'!$B$52,'Supuestos del modelo'!$B$50))</f>
        <v/>
      </c>
      <c r="D361" s="95" t="str">
        <f t="shared" si="2"/>
        <v/>
      </c>
      <c r="E361" s="95" t="str">
        <f>IF(A361="","",'Supuestos del modelo'!$B$53*B361)</f>
        <v/>
      </c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8.0" customHeight="1">
      <c r="A362" s="98" t="str">
        <f>IF(A361&gt;='Supuestos del modelo'!$B$52,"",A361+1)</f>
        <v/>
      </c>
      <c r="B362" s="75" t="str">
        <f t="shared" si="1"/>
        <v/>
      </c>
      <c r="C362" s="95" t="str">
        <f>IF(A362="","",-PMT('Supuestos del modelo'!$B$53,'Supuestos del modelo'!$B$52,'Supuestos del modelo'!$B$50))</f>
        <v/>
      </c>
      <c r="D362" s="95" t="str">
        <f t="shared" si="2"/>
        <v/>
      </c>
      <c r="E362" s="95" t="str">
        <f>IF(A362="","",'Supuestos del modelo'!$B$53*B362)</f>
        <v/>
      </c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8.0" customHeight="1">
      <c r="A363" s="98" t="str">
        <f>IF(A362&gt;='Supuestos del modelo'!$B$52,"",A362+1)</f>
        <v/>
      </c>
      <c r="B363" s="75" t="str">
        <f t="shared" si="1"/>
        <v/>
      </c>
      <c r="C363" s="95" t="str">
        <f>IF(A363="","",-PMT('Supuestos del modelo'!$B$53,'Supuestos del modelo'!$B$52,'Supuestos del modelo'!$B$50))</f>
        <v/>
      </c>
      <c r="D363" s="95" t="str">
        <f t="shared" si="2"/>
        <v/>
      </c>
      <c r="E363" s="95" t="str">
        <f>IF(A363="","",'Supuestos del modelo'!$B$53*B363)</f>
        <v/>
      </c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8.0" customHeight="1">
      <c r="A364" s="98" t="str">
        <f>IF(A363&gt;='Supuestos del modelo'!$B$52,"",A363+1)</f>
        <v/>
      </c>
      <c r="B364" s="75" t="str">
        <f t="shared" si="1"/>
        <v/>
      </c>
      <c r="C364" s="95" t="str">
        <f>IF(A364="","",-PMT('Supuestos del modelo'!$B$53,'Supuestos del modelo'!$B$52,'Supuestos del modelo'!$B$50))</f>
        <v/>
      </c>
      <c r="D364" s="95" t="str">
        <f t="shared" si="2"/>
        <v/>
      </c>
      <c r="E364" s="95" t="str">
        <f>IF(A364="","",'Supuestos del modelo'!$B$53*B364)</f>
        <v/>
      </c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8.0" customHeight="1">
      <c r="A365" s="98" t="str">
        <f>IF(A364&gt;='Supuestos del modelo'!$B$52,"",A364+1)</f>
        <v/>
      </c>
      <c r="B365" s="75" t="str">
        <f t="shared" si="1"/>
        <v/>
      </c>
      <c r="C365" s="95" t="str">
        <f>IF(A365="","",-PMT('Supuestos del modelo'!$B$53,'Supuestos del modelo'!$B$52,'Supuestos del modelo'!$B$50))</f>
        <v/>
      </c>
      <c r="D365" s="95" t="str">
        <f t="shared" si="2"/>
        <v/>
      </c>
      <c r="E365" s="95" t="str">
        <f>IF(A365="","",'Supuestos del modelo'!$B$53*B365)</f>
        <v/>
      </c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8.0" customHeight="1">
      <c r="A366" s="98" t="str">
        <f>IF(A365&gt;='Supuestos del modelo'!$B$52,"",A365+1)</f>
        <v/>
      </c>
      <c r="B366" s="75" t="str">
        <f t="shared" si="1"/>
        <v/>
      </c>
      <c r="C366" s="95" t="str">
        <f>IF(A366="","",-PMT('Supuestos del modelo'!$B$53,'Supuestos del modelo'!$B$52,'Supuestos del modelo'!$B$50))</f>
        <v/>
      </c>
      <c r="D366" s="95" t="str">
        <f t="shared" si="2"/>
        <v/>
      </c>
      <c r="E366" s="95" t="str">
        <f>IF(A366="","",'Supuestos del modelo'!$B$53*B366)</f>
        <v/>
      </c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8.0" customHeight="1">
      <c r="A367" s="98" t="str">
        <f>IF(A366&gt;='Supuestos del modelo'!$B$52,"",A366+1)</f>
        <v/>
      </c>
      <c r="B367" s="75" t="str">
        <f t="shared" si="1"/>
        <v/>
      </c>
      <c r="C367" s="95" t="str">
        <f>IF(A367="","",-PMT('Supuestos del modelo'!$B$53,'Supuestos del modelo'!$B$52,'Supuestos del modelo'!$B$50))</f>
        <v/>
      </c>
      <c r="D367" s="95" t="str">
        <f t="shared" si="2"/>
        <v/>
      </c>
      <c r="E367" s="95" t="str">
        <f>IF(A367="","",'Supuestos del modelo'!$B$53*B367)</f>
        <v/>
      </c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8.0" customHeight="1">
      <c r="A368" s="98" t="str">
        <f>IF(A367&gt;='Supuestos del modelo'!$B$52,"",A367+1)</f>
        <v/>
      </c>
      <c r="B368" s="75" t="str">
        <f t="shared" si="1"/>
        <v/>
      </c>
      <c r="C368" s="95" t="str">
        <f>IF(A368="","",-PMT('Supuestos del modelo'!$B$53,'Supuestos del modelo'!$B$52,'Supuestos del modelo'!$B$50))</f>
        <v/>
      </c>
      <c r="D368" s="95" t="str">
        <f t="shared" si="2"/>
        <v/>
      </c>
      <c r="E368" s="95" t="str">
        <f>IF(A368="","",'Supuestos del modelo'!$B$53*B368)</f>
        <v/>
      </c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8.0" customHeight="1">
      <c r="A369" s="98"/>
      <c r="B369" s="75"/>
      <c r="C369" s="75"/>
      <c r="D369" s="75"/>
      <c r="E369" s="75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8.0" customHeight="1">
      <c r="A370" s="98"/>
      <c r="B370" s="75"/>
      <c r="C370" s="75"/>
      <c r="D370" s="75"/>
      <c r="E370" s="75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8.0" customHeight="1">
      <c r="A371" s="98"/>
      <c r="B371" s="75"/>
      <c r="C371" s="75"/>
      <c r="D371" s="75"/>
      <c r="E371" s="75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8.0" customHeight="1">
      <c r="A372" s="98"/>
      <c r="B372" s="75"/>
      <c r="C372" s="75"/>
      <c r="D372" s="75"/>
      <c r="E372" s="75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8.0" customHeight="1">
      <c r="A373" s="98"/>
      <c r="B373" s="75"/>
      <c r="C373" s="75"/>
      <c r="D373" s="75"/>
      <c r="E373" s="75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8.0" customHeight="1">
      <c r="A374" s="98"/>
      <c r="B374" s="75"/>
      <c r="C374" s="75"/>
      <c r="D374" s="75"/>
      <c r="E374" s="75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8.0" customHeight="1">
      <c r="A375" s="98"/>
      <c r="B375" s="75"/>
      <c r="C375" s="75"/>
      <c r="D375" s="75"/>
      <c r="E375" s="75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8.0" customHeight="1">
      <c r="A376" s="98"/>
      <c r="B376" s="75"/>
      <c r="C376" s="75"/>
      <c r="D376" s="75"/>
      <c r="E376" s="75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8.0" customHeight="1">
      <c r="A377" s="98"/>
      <c r="B377" s="75"/>
      <c r="C377" s="75"/>
      <c r="D377" s="75"/>
      <c r="E377" s="75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8.0" customHeight="1">
      <c r="A378" s="98"/>
      <c r="B378" s="75"/>
      <c r="C378" s="75"/>
      <c r="D378" s="75"/>
      <c r="E378" s="75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8.0" customHeight="1">
      <c r="A379" s="98"/>
      <c r="B379" s="75"/>
      <c r="C379" s="75"/>
      <c r="D379" s="75"/>
      <c r="E379" s="75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8.0" customHeight="1">
      <c r="A380" s="98"/>
      <c r="B380" s="75"/>
      <c r="C380" s="75"/>
      <c r="D380" s="75"/>
      <c r="E380" s="75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8.0" customHeight="1">
      <c r="A381" s="98"/>
      <c r="B381" s="75"/>
      <c r="C381" s="75"/>
      <c r="D381" s="75"/>
      <c r="E381" s="75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8.0" customHeight="1">
      <c r="A382" s="98"/>
      <c r="B382" s="75"/>
      <c r="C382" s="75"/>
      <c r="D382" s="75"/>
      <c r="E382" s="75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8.0" customHeight="1">
      <c r="A383" s="98"/>
      <c r="B383" s="75"/>
      <c r="C383" s="75"/>
      <c r="D383" s="75"/>
      <c r="E383" s="75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8.0" customHeight="1">
      <c r="A384" s="98"/>
      <c r="B384" s="75"/>
      <c r="C384" s="75"/>
      <c r="D384" s="75"/>
      <c r="E384" s="75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8.0" customHeight="1">
      <c r="A385" s="98"/>
      <c r="B385" s="75"/>
      <c r="C385" s="75"/>
      <c r="D385" s="75"/>
      <c r="E385" s="75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8.0" customHeight="1">
      <c r="A386" s="98"/>
      <c r="B386" s="75"/>
      <c r="C386" s="75"/>
      <c r="D386" s="75"/>
      <c r="E386" s="75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8.0" customHeight="1">
      <c r="A387" s="98"/>
      <c r="B387" s="75"/>
      <c r="C387" s="75"/>
      <c r="D387" s="75"/>
      <c r="E387" s="75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8.0" customHeight="1">
      <c r="A388" s="98"/>
      <c r="B388" s="75"/>
      <c r="C388" s="75"/>
      <c r="D388" s="75"/>
      <c r="E388" s="75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8.0" customHeight="1">
      <c r="A389" s="98"/>
      <c r="B389" s="75"/>
      <c r="C389" s="75"/>
      <c r="D389" s="75"/>
      <c r="E389" s="75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8.0" customHeight="1">
      <c r="A390" s="98"/>
      <c r="B390" s="75"/>
      <c r="C390" s="75"/>
      <c r="D390" s="75"/>
      <c r="E390" s="75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8.0" customHeight="1">
      <c r="A391" s="98"/>
      <c r="B391" s="75"/>
      <c r="C391" s="75"/>
      <c r="D391" s="75"/>
      <c r="E391" s="75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8.0" customHeight="1">
      <c r="A392" s="98"/>
      <c r="B392" s="75"/>
      <c r="C392" s="75"/>
      <c r="D392" s="75"/>
      <c r="E392" s="75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8.0" customHeight="1">
      <c r="A393" s="98"/>
      <c r="B393" s="75"/>
      <c r="C393" s="75"/>
      <c r="D393" s="75"/>
      <c r="E393" s="75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8.0" customHeight="1">
      <c r="A394" s="98"/>
      <c r="B394" s="75"/>
      <c r="C394" s="75"/>
      <c r="D394" s="75"/>
      <c r="E394" s="75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8.0" customHeight="1">
      <c r="A395" s="98"/>
      <c r="B395" s="75"/>
      <c r="C395" s="75"/>
      <c r="D395" s="75"/>
      <c r="E395" s="75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8.0" customHeight="1">
      <c r="A396" s="98"/>
      <c r="B396" s="75"/>
      <c r="C396" s="75"/>
      <c r="D396" s="75"/>
      <c r="E396" s="75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8.0" customHeight="1">
      <c r="A397" s="98"/>
      <c r="B397" s="75"/>
      <c r="C397" s="75"/>
      <c r="D397" s="75"/>
      <c r="E397" s="75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8.0" customHeight="1">
      <c r="A398" s="98"/>
      <c r="B398" s="75"/>
      <c r="C398" s="75"/>
      <c r="D398" s="75"/>
      <c r="E398" s="75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8.0" customHeight="1">
      <c r="A399" s="98"/>
      <c r="B399" s="75"/>
      <c r="C399" s="75"/>
      <c r="D399" s="75"/>
      <c r="E399" s="75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8.0" customHeight="1">
      <c r="A400" s="98"/>
      <c r="B400" s="75"/>
      <c r="C400" s="75"/>
      <c r="D400" s="75"/>
      <c r="E400" s="75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8.0" customHeight="1">
      <c r="A401" s="98"/>
      <c r="B401" s="75"/>
      <c r="C401" s="75"/>
      <c r="D401" s="75"/>
      <c r="E401" s="75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8.0" customHeight="1">
      <c r="A402" s="98"/>
      <c r="B402" s="75"/>
      <c r="C402" s="75"/>
      <c r="D402" s="75"/>
      <c r="E402" s="75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8.0" customHeight="1">
      <c r="A403" s="98"/>
      <c r="B403" s="75"/>
      <c r="C403" s="75"/>
      <c r="D403" s="75"/>
      <c r="E403" s="75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8.0" customHeight="1">
      <c r="A404" s="98"/>
      <c r="B404" s="75"/>
      <c r="C404" s="75"/>
      <c r="D404" s="75"/>
      <c r="E404" s="75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8.0" customHeight="1">
      <c r="A405" s="98"/>
      <c r="B405" s="75"/>
      <c r="C405" s="75"/>
      <c r="D405" s="75"/>
      <c r="E405" s="75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8.0" customHeight="1">
      <c r="A406" s="98"/>
      <c r="B406" s="75"/>
      <c r="C406" s="75"/>
      <c r="D406" s="75"/>
      <c r="E406" s="75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8.0" customHeight="1">
      <c r="A407" s="98"/>
      <c r="B407" s="75"/>
      <c r="C407" s="75"/>
      <c r="D407" s="75"/>
      <c r="E407" s="75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8.0" customHeight="1">
      <c r="A408" s="98"/>
      <c r="B408" s="75"/>
      <c r="C408" s="75"/>
      <c r="D408" s="75"/>
      <c r="E408" s="75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8.0" customHeight="1">
      <c r="A409" s="98"/>
      <c r="B409" s="75"/>
      <c r="C409" s="75"/>
      <c r="D409" s="75"/>
      <c r="E409" s="75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8.0" customHeight="1">
      <c r="A410" s="98"/>
      <c r="B410" s="75"/>
      <c r="C410" s="75"/>
      <c r="D410" s="75"/>
      <c r="E410" s="75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8.0" customHeight="1">
      <c r="A411" s="98"/>
      <c r="B411" s="75"/>
      <c r="C411" s="75"/>
      <c r="D411" s="75"/>
      <c r="E411" s="75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8.0" customHeight="1">
      <c r="A412" s="98"/>
      <c r="B412" s="75"/>
      <c r="C412" s="75"/>
      <c r="D412" s="75"/>
      <c r="E412" s="75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8.0" customHeight="1">
      <c r="A413" s="98"/>
      <c r="B413" s="75"/>
      <c r="C413" s="75"/>
      <c r="D413" s="75"/>
      <c r="E413" s="75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8.0" customHeight="1">
      <c r="A414" s="98"/>
      <c r="B414" s="75"/>
      <c r="C414" s="75"/>
      <c r="D414" s="75"/>
      <c r="E414" s="75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8.0" customHeight="1">
      <c r="A415" s="98"/>
      <c r="B415" s="75"/>
      <c r="C415" s="75"/>
      <c r="D415" s="75"/>
      <c r="E415" s="75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8.0" customHeight="1">
      <c r="A416" s="98"/>
      <c r="B416" s="75"/>
      <c r="C416" s="75"/>
      <c r="D416" s="75"/>
      <c r="E416" s="75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8.0" customHeight="1">
      <c r="A417" s="98"/>
      <c r="B417" s="75"/>
      <c r="C417" s="75"/>
      <c r="D417" s="75"/>
      <c r="E417" s="75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8.0" customHeight="1">
      <c r="A418" s="98"/>
      <c r="B418" s="75"/>
      <c r="C418" s="75"/>
      <c r="D418" s="75"/>
      <c r="E418" s="75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8.0" customHeight="1">
      <c r="A419" s="98"/>
      <c r="B419" s="75"/>
      <c r="C419" s="75"/>
      <c r="D419" s="75"/>
      <c r="E419" s="75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8.0" customHeight="1">
      <c r="A420" s="98"/>
      <c r="B420" s="75"/>
      <c r="C420" s="75"/>
      <c r="D420" s="75"/>
      <c r="E420" s="75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8.0" customHeight="1">
      <c r="A421" s="98"/>
      <c r="B421" s="75"/>
      <c r="C421" s="75"/>
      <c r="D421" s="75"/>
      <c r="E421" s="75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8.0" customHeight="1">
      <c r="A422" s="98"/>
      <c r="B422" s="75"/>
      <c r="C422" s="75"/>
      <c r="D422" s="75"/>
      <c r="E422" s="75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8.0" customHeight="1">
      <c r="A423" s="98"/>
      <c r="B423" s="75"/>
      <c r="C423" s="75"/>
      <c r="D423" s="75"/>
      <c r="E423" s="75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8.0" customHeight="1">
      <c r="A424" s="98"/>
      <c r="B424" s="75"/>
      <c r="C424" s="75"/>
      <c r="D424" s="75"/>
      <c r="E424" s="75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8.0" customHeight="1">
      <c r="A425" s="98"/>
      <c r="B425" s="75"/>
      <c r="C425" s="75"/>
      <c r="D425" s="75"/>
      <c r="E425" s="75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8.0" customHeight="1">
      <c r="A426" s="98"/>
      <c r="B426" s="75"/>
      <c r="C426" s="75"/>
      <c r="D426" s="75"/>
      <c r="E426" s="75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8.0" customHeight="1">
      <c r="A427" s="98"/>
      <c r="B427" s="75"/>
      <c r="C427" s="75"/>
      <c r="D427" s="75"/>
      <c r="E427" s="75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8.0" customHeight="1">
      <c r="A428" s="98"/>
      <c r="B428" s="75"/>
      <c r="C428" s="75"/>
      <c r="D428" s="75"/>
      <c r="E428" s="75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8.0" customHeight="1">
      <c r="A429" s="98"/>
      <c r="B429" s="75"/>
      <c r="C429" s="75"/>
      <c r="D429" s="75"/>
      <c r="E429" s="75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8.0" customHeight="1">
      <c r="A430" s="98"/>
      <c r="B430" s="75"/>
      <c r="C430" s="75"/>
      <c r="D430" s="75"/>
      <c r="E430" s="75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8.0" customHeight="1">
      <c r="A431" s="98"/>
      <c r="B431" s="75"/>
      <c r="C431" s="75"/>
      <c r="D431" s="75"/>
      <c r="E431" s="75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8.0" customHeight="1">
      <c r="A432" s="98"/>
      <c r="B432" s="75"/>
      <c r="C432" s="75"/>
      <c r="D432" s="75"/>
      <c r="E432" s="75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8.0" customHeight="1">
      <c r="A433" s="98"/>
      <c r="B433" s="75"/>
      <c r="C433" s="75"/>
      <c r="D433" s="75"/>
      <c r="E433" s="75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8.0" customHeight="1">
      <c r="A434" s="98"/>
      <c r="B434" s="75"/>
      <c r="C434" s="75"/>
      <c r="D434" s="75"/>
      <c r="E434" s="75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8.0" customHeight="1">
      <c r="A435" s="98"/>
      <c r="B435" s="75"/>
      <c r="C435" s="75"/>
      <c r="D435" s="75"/>
      <c r="E435" s="75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8.0" customHeight="1">
      <c r="A436" s="98"/>
      <c r="B436" s="75"/>
      <c r="C436" s="75"/>
      <c r="D436" s="75"/>
      <c r="E436" s="75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8.0" customHeight="1">
      <c r="A437" s="98"/>
      <c r="B437" s="75"/>
      <c r="C437" s="75"/>
      <c r="D437" s="75"/>
      <c r="E437" s="75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8.0" customHeight="1">
      <c r="A438" s="98"/>
      <c r="B438" s="75"/>
      <c r="C438" s="75"/>
      <c r="D438" s="75"/>
      <c r="E438" s="75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8.0" customHeight="1">
      <c r="A439" s="98"/>
      <c r="B439" s="75"/>
      <c r="C439" s="75"/>
      <c r="D439" s="75"/>
      <c r="E439" s="75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8.0" customHeight="1">
      <c r="A440" s="98"/>
      <c r="B440" s="75"/>
      <c r="C440" s="75"/>
      <c r="D440" s="75"/>
      <c r="E440" s="75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8.0" customHeight="1">
      <c r="A441" s="98"/>
      <c r="B441" s="75"/>
      <c r="C441" s="75"/>
      <c r="D441" s="75"/>
      <c r="E441" s="75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8.0" customHeight="1">
      <c r="A442" s="98"/>
      <c r="B442" s="75"/>
      <c r="C442" s="75"/>
      <c r="D442" s="75"/>
      <c r="E442" s="75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8.0" customHeight="1">
      <c r="A443" s="98"/>
      <c r="B443" s="75"/>
      <c r="C443" s="75"/>
      <c r="D443" s="75"/>
      <c r="E443" s="75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8.0" customHeight="1">
      <c r="A444" s="98"/>
      <c r="B444" s="75"/>
      <c r="C444" s="75"/>
      <c r="D444" s="75"/>
      <c r="E444" s="75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8.0" customHeight="1">
      <c r="A445" s="98"/>
      <c r="B445" s="75"/>
      <c r="C445" s="75"/>
      <c r="D445" s="75"/>
      <c r="E445" s="75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8.0" customHeight="1">
      <c r="A446" s="98"/>
      <c r="B446" s="75"/>
      <c r="C446" s="75"/>
      <c r="D446" s="75"/>
      <c r="E446" s="75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8.0" customHeight="1">
      <c r="A447" s="98"/>
      <c r="B447" s="75"/>
      <c r="C447" s="75"/>
      <c r="D447" s="75"/>
      <c r="E447" s="75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8.0" customHeight="1">
      <c r="A448" s="98"/>
      <c r="B448" s="75"/>
      <c r="C448" s="75"/>
      <c r="D448" s="75"/>
      <c r="E448" s="75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8.0" customHeight="1">
      <c r="A449" s="98"/>
      <c r="B449" s="75"/>
      <c r="C449" s="75"/>
      <c r="D449" s="75"/>
      <c r="E449" s="75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8.0" customHeight="1">
      <c r="A450" s="98"/>
      <c r="B450" s="75"/>
      <c r="C450" s="75"/>
      <c r="D450" s="75"/>
      <c r="E450" s="75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8.0" customHeight="1">
      <c r="A451" s="98"/>
      <c r="B451" s="75"/>
      <c r="C451" s="75"/>
      <c r="D451" s="75"/>
      <c r="E451" s="75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8.0" customHeight="1">
      <c r="A452" s="98"/>
      <c r="B452" s="75"/>
      <c r="C452" s="75"/>
      <c r="D452" s="75"/>
      <c r="E452" s="75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8.0" customHeight="1">
      <c r="A453" s="98"/>
      <c r="B453" s="75"/>
      <c r="C453" s="75"/>
      <c r="D453" s="75"/>
      <c r="E453" s="75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8.0" customHeight="1">
      <c r="A454" s="98"/>
      <c r="B454" s="75"/>
      <c r="C454" s="75"/>
      <c r="D454" s="75"/>
      <c r="E454" s="75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8.0" customHeight="1">
      <c r="A455" s="98"/>
      <c r="B455" s="75"/>
      <c r="C455" s="75"/>
      <c r="D455" s="75"/>
      <c r="E455" s="75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8.0" customHeight="1">
      <c r="A456" s="98"/>
      <c r="B456" s="75"/>
      <c r="C456" s="75"/>
      <c r="D456" s="75"/>
      <c r="E456" s="75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8.0" customHeight="1">
      <c r="A457" s="98"/>
      <c r="B457" s="75"/>
      <c r="C457" s="75"/>
      <c r="D457" s="75"/>
      <c r="E457" s="75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8.0" customHeight="1">
      <c r="A458" s="98"/>
      <c r="B458" s="75"/>
      <c r="C458" s="75"/>
      <c r="D458" s="75"/>
      <c r="E458" s="75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8.0" customHeight="1">
      <c r="A459" s="98"/>
      <c r="B459" s="75"/>
      <c r="C459" s="75"/>
      <c r="D459" s="75"/>
      <c r="E459" s="75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8.0" customHeight="1">
      <c r="A460" s="98"/>
      <c r="B460" s="75"/>
      <c r="C460" s="75"/>
      <c r="D460" s="75"/>
      <c r="E460" s="75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8.0" customHeight="1">
      <c r="A461" s="98"/>
      <c r="B461" s="75"/>
      <c r="C461" s="75"/>
      <c r="D461" s="75"/>
      <c r="E461" s="75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8.0" customHeight="1">
      <c r="A462" s="98"/>
      <c r="B462" s="75"/>
      <c r="C462" s="75"/>
      <c r="D462" s="75"/>
      <c r="E462" s="75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8.0" customHeight="1">
      <c r="A463" s="98"/>
      <c r="B463" s="75"/>
      <c r="C463" s="75"/>
      <c r="D463" s="75"/>
      <c r="E463" s="75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8.0" customHeight="1">
      <c r="A464" s="98"/>
      <c r="B464" s="75"/>
      <c r="C464" s="75"/>
      <c r="D464" s="75"/>
      <c r="E464" s="75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8.0" customHeight="1">
      <c r="A465" s="98"/>
      <c r="B465" s="75"/>
      <c r="C465" s="75"/>
      <c r="D465" s="75"/>
      <c r="E465" s="75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8.0" customHeight="1">
      <c r="A466" s="98"/>
      <c r="B466" s="75"/>
      <c r="C466" s="75"/>
      <c r="D466" s="75"/>
      <c r="E466" s="75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8.0" customHeight="1">
      <c r="A467" s="98"/>
      <c r="B467" s="75"/>
      <c r="C467" s="75"/>
      <c r="D467" s="75"/>
      <c r="E467" s="75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8.0" customHeight="1">
      <c r="A468" s="98"/>
      <c r="B468" s="75"/>
      <c r="C468" s="75"/>
      <c r="D468" s="75"/>
      <c r="E468" s="75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8.0" customHeight="1">
      <c r="A469" s="98"/>
      <c r="B469" s="75"/>
      <c r="C469" s="75"/>
      <c r="D469" s="75"/>
      <c r="E469" s="75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8.0" customHeight="1">
      <c r="A470" s="98"/>
      <c r="B470" s="75"/>
      <c r="C470" s="75"/>
      <c r="D470" s="75"/>
      <c r="E470" s="75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8.0" customHeight="1">
      <c r="A471" s="98"/>
      <c r="B471" s="75"/>
      <c r="C471" s="75"/>
      <c r="D471" s="75"/>
      <c r="E471" s="75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8.0" customHeight="1">
      <c r="A472" s="98"/>
      <c r="B472" s="75"/>
      <c r="C472" s="75"/>
      <c r="D472" s="75"/>
      <c r="E472" s="75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8.0" customHeight="1">
      <c r="A473" s="98"/>
      <c r="B473" s="75"/>
      <c r="C473" s="75"/>
      <c r="D473" s="75"/>
      <c r="E473" s="75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8.0" customHeight="1">
      <c r="A474" s="98"/>
      <c r="B474" s="75"/>
      <c r="C474" s="75"/>
      <c r="D474" s="75"/>
      <c r="E474" s="75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8.0" customHeight="1">
      <c r="A475" s="98"/>
      <c r="B475" s="75"/>
      <c r="C475" s="75"/>
      <c r="D475" s="75"/>
      <c r="E475" s="75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8.0" customHeight="1">
      <c r="A476" s="98"/>
      <c r="B476" s="75"/>
      <c r="C476" s="75"/>
      <c r="D476" s="75"/>
      <c r="E476" s="75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8.0" customHeight="1">
      <c r="A477" s="98"/>
      <c r="B477" s="75"/>
      <c r="C477" s="75"/>
      <c r="D477" s="75"/>
      <c r="E477" s="75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8.0" customHeight="1">
      <c r="A478" s="98"/>
      <c r="B478" s="75"/>
      <c r="C478" s="75"/>
      <c r="D478" s="75"/>
      <c r="E478" s="75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8.0" customHeight="1">
      <c r="A479" s="98"/>
      <c r="B479" s="75"/>
      <c r="C479" s="75"/>
      <c r="D479" s="75"/>
      <c r="E479" s="75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8.0" customHeight="1">
      <c r="A480" s="98"/>
      <c r="B480" s="75"/>
      <c r="C480" s="75"/>
      <c r="D480" s="75"/>
      <c r="E480" s="75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8.0" customHeight="1">
      <c r="A481" s="98"/>
      <c r="B481" s="75"/>
      <c r="C481" s="75"/>
      <c r="D481" s="75"/>
      <c r="E481" s="75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8.0" customHeight="1">
      <c r="A482" s="98"/>
      <c r="B482" s="75"/>
      <c r="C482" s="75"/>
      <c r="D482" s="75"/>
      <c r="E482" s="75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8.0" customHeight="1">
      <c r="A483" s="98"/>
      <c r="B483" s="75"/>
      <c r="C483" s="75"/>
      <c r="D483" s="75"/>
      <c r="E483" s="75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8.0" customHeight="1">
      <c r="A484" s="98"/>
      <c r="B484" s="75"/>
      <c r="C484" s="75"/>
      <c r="D484" s="75"/>
      <c r="E484" s="75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8.0" customHeight="1">
      <c r="A485" s="98"/>
      <c r="B485" s="75"/>
      <c r="C485" s="75"/>
      <c r="D485" s="75"/>
      <c r="E485" s="75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8.0" customHeight="1">
      <c r="A486" s="98"/>
      <c r="B486" s="75"/>
      <c r="C486" s="75"/>
      <c r="D486" s="75"/>
      <c r="E486" s="75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8.0" customHeight="1">
      <c r="A487" s="98"/>
      <c r="B487" s="75"/>
      <c r="C487" s="75"/>
      <c r="D487" s="75"/>
      <c r="E487" s="75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8.0" customHeight="1">
      <c r="A488" s="98"/>
      <c r="B488" s="75"/>
      <c r="C488" s="75"/>
      <c r="D488" s="75"/>
      <c r="E488" s="75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8.0" customHeight="1">
      <c r="A489" s="98"/>
      <c r="B489" s="75"/>
      <c r="C489" s="75"/>
      <c r="D489" s="75"/>
      <c r="E489" s="75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8.0" customHeight="1">
      <c r="A490" s="98"/>
      <c r="B490" s="75"/>
      <c r="C490" s="75"/>
      <c r="D490" s="75"/>
      <c r="E490" s="75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8.0" customHeight="1">
      <c r="A491" s="98"/>
      <c r="B491" s="75"/>
      <c r="C491" s="75"/>
      <c r="D491" s="75"/>
      <c r="E491" s="75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8.0" customHeight="1">
      <c r="A492" s="98"/>
      <c r="B492" s="75"/>
      <c r="C492" s="75"/>
      <c r="D492" s="75"/>
      <c r="E492" s="75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8.0" customHeight="1">
      <c r="A493" s="98"/>
      <c r="B493" s="75"/>
      <c r="C493" s="75"/>
      <c r="D493" s="75"/>
      <c r="E493" s="75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8.0" customHeight="1">
      <c r="A494" s="98"/>
      <c r="B494" s="75"/>
      <c r="C494" s="75"/>
      <c r="D494" s="75"/>
      <c r="E494" s="75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8.0" customHeight="1">
      <c r="A495" s="98"/>
      <c r="B495" s="75"/>
      <c r="C495" s="75"/>
      <c r="D495" s="75"/>
      <c r="E495" s="75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8.0" customHeight="1">
      <c r="A496" s="98"/>
      <c r="B496" s="75"/>
      <c r="C496" s="75"/>
      <c r="D496" s="75"/>
      <c r="E496" s="75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8.0" customHeight="1">
      <c r="A497" s="98"/>
      <c r="B497" s="75"/>
      <c r="C497" s="75"/>
      <c r="D497" s="75"/>
      <c r="E497" s="75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8.0" customHeight="1">
      <c r="A498" s="98"/>
      <c r="B498" s="75"/>
      <c r="C498" s="75"/>
      <c r="D498" s="75"/>
      <c r="E498" s="75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8.0" customHeight="1">
      <c r="A499" s="98"/>
      <c r="B499" s="75"/>
      <c r="C499" s="75"/>
      <c r="D499" s="75"/>
      <c r="E499" s="75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8.0" customHeight="1">
      <c r="A500" s="98"/>
      <c r="B500" s="75"/>
      <c r="C500" s="75"/>
      <c r="D500" s="75"/>
      <c r="E500" s="75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8.0" customHeight="1">
      <c r="A501" s="98"/>
      <c r="B501" s="75"/>
      <c r="C501" s="75"/>
      <c r="D501" s="75"/>
      <c r="E501" s="75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8.0" customHeight="1">
      <c r="A502" s="98"/>
      <c r="B502" s="75"/>
      <c r="C502" s="75"/>
      <c r="D502" s="75"/>
      <c r="E502" s="75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8.0" customHeight="1">
      <c r="A503" s="98"/>
      <c r="B503" s="75"/>
      <c r="C503" s="75"/>
      <c r="D503" s="75"/>
      <c r="E503" s="75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8.0" customHeight="1">
      <c r="A504" s="98"/>
      <c r="B504" s="75"/>
      <c r="C504" s="75"/>
      <c r="D504" s="75"/>
      <c r="E504" s="75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8.0" customHeight="1">
      <c r="A505" s="98"/>
      <c r="B505" s="75"/>
      <c r="C505" s="75"/>
      <c r="D505" s="75"/>
      <c r="E505" s="75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8.0" customHeight="1">
      <c r="A506" s="98"/>
      <c r="B506" s="75"/>
      <c r="C506" s="75"/>
      <c r="D506" s="75"/>
      <c r="E506" s="75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8.0" customHeight="1">
      <c r="A507" s="98"/>
      <c r="B507" s="75"/>
      <c r="C507" s="75"/>
      <c r="D507" s="75"/>
      <c r="E507" s="75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8.0" customHeight="1">
      <c r="A508" s="98"/>
      <c r="B508" s="75"/>
      <c r="C508" s="75"/>
      <c r="D508" s="75"/>
      <c r="E508" s="75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8.0" customHeight="1">
      <c r="A509" s="98"/>
      <c r="B509" s="75"/>
      <c r="C509" s="75"/>
      <c r="D509" s="75"/>
      <c r="E509" s="75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8.0" customHeight="1">
      <c r="A510" s="98"/>
      <c r="B510" s="75"/>
      <c r="C510" s="75"/>
      <c r="D510" s="75"/>
      <c r="E510" s="75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8.0" customHeight="1">
      <c r="A511" s="98"/>
      <c r="B511" s="75"/>
      <c r="C511" s="75"/>
      <c r="D511" s="75"/>
      <c r="E511" s="75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8.0" customHeight="1">
      <c r="A512" s="98"/>
      <c r="B512" s="75"/>
      <c r="C512" s="75"/>
      <c r="D512" s="75"/>
      <c r="E512" s="75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8.0" customHeight="1">
      <c r="A513" s="98"/>
      <c r="B513" s="75"/>
      <c r="C513" s="75"/>
      <c r="D513" s="75"/>
      <c r="E513" s="75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8.0" customHeight="1">
      <c r="A514" s="98"/>
      <c r="B514" s="75"/>
      <c r="C514" s="75"/>
      <c r="D514" s="75"/>
      <c r="E514" s="75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8.0" customHeight="1">
      <c r="A515" s="98"/>
      <c r="B515" s="75"/>
      <c r="C515" s="75"/>
      <c r="D515" s="75"/>
      <c r="E515" s="75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8.0" customHeight="1">
      <c r="A516" s="98"/>
      <c r="B516" s="75"/>
      <c r="C516" s="75"/>
      <c r="D516" s="75"/>
      <c r="E516" s="75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8.0" customHeight="1">
      <c r="A517" s="98"/>
      <c r="B517" s="75"/>
      <c r="C517" s="75"/>
      <c r="D517" s="75"/>
      <c r="E517" s="75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8.0" customHeight="1">
      <c r="A518" s="98"/>
      <c r="B518" s="75"/>
      <c r="C518" s="75"/>
      <c r="D518" s="75"/>
      <c r="E518" s="75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8.0" customHeight="1">
      <c r="A519" s="98"/>
      <c r="B519" s="75"/>
      <c r="C519" s="75"/>
      <c r="D519" s="75"/>
      <c r="E519" s="75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8.0" customHeight="1">
      <c r="A520" s="98"/>
      <c r="B520" s="75"/>
      <c r="C520" s="75"/>
      <c r="D520" s="75"/>
      <c r="E520" s="75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8.0" customHeight="1">
      <c r="A521" s="98"/>
      <c r="B521" s="75"/>
      <c r="C521" s="75"/>
      <c r="D521" s="75"/>
      <c r="E521" s="75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8.0" customHeight="1">
      <c r="A522" s="98"/>
      <c r="B522" s="75"/>
      <c r="C522" s="75"/>
      <c r="D522" s="75"/>
      <c r="E522" s="75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8.0" customHeight="1">
      <c r="A523" s="98"/>
      <c r="B523" s="75"/>
      <c r="C523" s="75"/>
      <c r="D523" s="75"/>
      <c r="E523" s="75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8.0" customHeight="1">
      <c r="A524" s="98"/>
      <c r="B524" s="75"/>
      <c r="C524" s="75"/>
      <c r="D524" s="75"/>
      <c r="E524" s="75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8.0" customHeight="1">
      <c r="A525" s="98"/>
      <c r="B525" s="75"/>
      <c r="C525" s="75"/>
      <c r="D525" s="75"/>
      <c r="E525" s="75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8.0" customHeight="1">
      <c r="A526" s="98"/>
      <c r="B526" s="75"/>
      <c r="C526" s="75"/>
      <c r="D526" s="75"/>
      <c r="E526" s="75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8.0" customHeight="1">
      <c r="A527" s="98"/>
      <c r="B527" s="75"/>
      <c r="C527" s="75"/>
      <c r="D527" s="75"/>
      <c r="E527" s="75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8.0" customHeight="1">
      <c r="A528" s="98"/>
      <c r="B528" s="75"/>
      <c r="C528" s="75"/>
      <c r="D528" s="75"/>
      <c r="E528" s="75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8.0" customHeight="1">
      <c r="A529" s="98"/>
      <c r="B529" s="75"/>
      <c r="C529" s="75"/>
      <c r="D529" s="75"/>
      <c r="E529" s="75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8.0" customHeight="1">
      <c r="A530" s="98"/>
      <c r="B530" s="75"/>
      <c r="C530" s="75"/>
      <c r="D530" s="75"/>
      <c r="E530" s="75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8.0" customHeight="1">
      <c r="A531" s="98"/>
      <c r="B531" s="75"/>
      <c r="C531" s="75"/>
      <c r="D531" s="75"/>
      <c r="E531" s="75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8.0" customHeight="1">
      <c r="A532" s="98"/>
      <c r="B532" s="75"/>
      <c r="C532" s="75"/>
      <c r="D532" s="75"/>
      <c r="E532" s="75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8.0" customHeight="1">
      <c r="A533" s="98"/>
      <c r="B533" s="75"/>
      <c r="C533" s="75"/>
      <c r="D533" s="75"/>
      <c r="E533" s="75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8.0" customHeight="1">
      <c r="A534" s="98"/>
      <c r="B534" s="75"/>
      <c r="C534" s="75"/>
      <c r="D534" s="75"/>
      <c r="E534" s="75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8.0" customHeight="1">
      <c r="A535" s="98"/>
      <c r="B535" s="75"/>
      <c r="C535" s="75"/>
      <c r="D535" s="75"/>
      <c r="E535" s="75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8.0" customHeight="1">
      <c r="A536" s="98"/>
      <c r="B536" s="75"/>
      <c r="C536" s="75"/>
      <c r="D536" s="75"/>
      <c r="E536" s="75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8.0" customHeight="1">
      <c r="A537" s="98"/>
      <c r="B537" s="75"/>
      <c r="C537" s="75"/>
      <c r="D537" s="75"/>
      <c r="E537" s="75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8.0" customHeight="1">
      <c r="A538" s="98"/>
      <c r="B538" s="75"/>
      <c r="C538" s="75"/>
      <c r="D538" s="75"/>
      <c r="E538" s="75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8.0" customHeight="1">
      <c r="A539" s="98"/>
      <c r="B539" s="75"/>
      <c r="C539" s="75"/>
      <c r="D539" s="75"/>
      <c r="E539" s="75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8.0" customHeight="1">
      <c r="A540" s="98"/>
      <c r="B540" s="75"/>
      <c r="C540" s="75"/>
      <c r="D540" s="75"/>
      <c r="E540" s="75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8.0" customHeight="1">
      <c r="A541" s="98"/>
      <c r="B541" s="75"/>
      <c r="C541" s="75"/>
      <c r="D541" s="75"/>
      <c r="E541" s="75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8.0" customHeight="1">
      <c r="A542" s="98"/>
      <c r="B542" s="75"/>
      <c r="C542" s="75"/>
      <c r="D542" s="75"/>
      <c r="E542" s="75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8.0" customHeight="1">
      <c r="A543" s="98"/>
      <c r="B543" s="75"/>
      <c r="C543" s="75"/>
      <c r="D543" s="75"/>
      <c r="E543" s="75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8.0" customHeight="1">
      <c r="A544" s="98"/>
      <c r="B544" s="75"/>
      <c r="C544" s="75"/>
      <c r="D544" s="75"/>
      <c r="E544" s="75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8.0" customHeight="1">
      <c r="A545" s="98"/>
      <c r="B545" s="75"/>
      <c r="C545" s="75"/>
      <c r="D545" s="75"/>
      <c r="E545" s="75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8.0" customHeight="1">
      <c r="A546" s="98"/>
      <c r="B546" s="75"/>
      <c r="C546" s="75"/>
      <c r="D546" s="75"/>
      <c r="E546" s="75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8.0" customHeight="1">
      <c r="A547" s="98"/>
      <c r="B547" s="75"/>
      <c r="C547" s="75"/>
      <c r="D547" s="75"/>
      <c r="E547" s="75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8.0" customHeight="1">
      <c r="A548" s="98"/>
      <c r="B548" s="75"/>
      <c r="C548" s="75"/>
      <c r="D548" s="75"/>
      <c r="E548" s="75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8.0" customHeight="1">
      <c r="A549" s="98"/>
      <c r="B549" s="75"/>
      <c r="C549" s="75"/>
      <c r="D549" s="75"/>
      <c r="E549" s="75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8.0" customHeight="1">
      <c r="A550" s="98"/>
      <c r="B550" s="75"/>
      <c r="C550" s="75"/>
      <c r="D550" s="75"/>
      <c r="E550" s="75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8.0" customHeight="1">
      <c r="A551" s="98"/>
      <c r="B551" s="75"/>
      <c r="C551" s="75"/>
      <c r="D551" s="75"/>
      <c r="E551" s="75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8.0" customHeight="1">
      <c r="A552" s="98"/>
      <c r="B552" s="75"/>
      <c r="C552" s="75"/>
      <c r="D552" s="75"/>
      <c r="E552" s="75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8.0" customHeight="1">
      <c r="A553" s="98"/>
      <c r="B553" s="75"/>
      <c r="C553" s="75"/>
      <c r="D553" s="75"/>
      <c r="E553" s="75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8.0" customHeight="1">
      <c r="A554" s="98"/>
      <c r="B554" s="75"/>
      <c r="C554" s="75"/>
      <c r="D554" s="75"/>
      <c r="E554" s="75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8.0" customHeight="1">
      <c r="A555" s="98"/>
      <c r="B555" s="75"/>
      <c r="C555" s="75"/>
      <c r="D555" s="75"/>
      <c r="E555" s="75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8.0" customHeight="1">
      <c r="A556" s="98"/>
      <c r="B556" s="75"/>
      <c r="C556" s="75"/>
      <c r="D556" s="75"/>
      <c r="E556" s="75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8.0" customHeight="1">
      <c r="A557" s="98"/>
      <c r="B557" s="75"/>
      <c r="C557" s="75"/>
      <c r="D557" s="75"/>
      <c r="E557" s="75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8.0" customHeight="1">
      <c r="A558" s="98"/>
      <c r="B558" s="75"/>
      <c r="C558" s="75"/>
      <c r="D558" s="75"/>
      <c r="E558" s="75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8.0" customHeight="1">
      <c r="A559" s="98"/>
      <c r="B559" s="75"/>
      <c r="C559" s="75"/>
      <c r="D559" s="75"/>
      <c r="E559" s="75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8.0" customHeight="1">
      <c r="A560" s="98"/>
      <c r="B560" s="75"/>
      <c r="C560" s="75"/>
      <c r="D560" s="75"/>
      <c r="E560" s="75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8.0" customHeight="1">
      <c r="A561" s="98"/>
      <c r="B561" s="75"/>
      <c r="C561" s="75"/>
      <c r="D561" s="75"/>
      <c r="E561" s="75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8.0" customHeight="1">
      <c r="A562" s="98"/>
      <c r="B562" s="75"/>
      <c r="C562" s="75"/>
      <c r="D562" s="75"/>
      <c r="E562" s="75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8.0" customHeight="1">
      <c r="A563" s="98"/>
      <c r="B563" s="75"/>
      <c r="C563" s="75"/>
      <c r="D563" s="75"/>
      <c r="E563" s="75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8.0" customHeight="1">
      <c r="A564" s="98"/>
      <c r="B564" s="75"/>
      <c r="C564" s="75"/>
      <c r="D564" s="75"/>
      <c r="E564" s="75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8.0" customHeight="1">
      <c r="A565" s="98"/>
      <c r="B565" s="75"/>
      <c r="C565" s="75"/>
      <c r="D565" s="75"/>
      <c r="E565" s="75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8.0" customHeight="1">
      <c r="A566" s="98"/>
      <c r="B566" s="75"/>
      <c r="C566" s="75"/>
      <c r="D566" s="75"/>
      <c r="E566" s="75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8.0" customHeight="1">
      <c r="A567" s="98"/>
      <c r="B567" s="75"/>
      <c r="C567" s="75"/>
      <c r="D567" s="75"/>
      <c r="E567" s="75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8.0" customHeight="1">
      <c r="A568" s="98"/>
      <c r="B568" s="75"/>
      <c r="C568" s="75"/>
      <c r="D568" s="75"/>
      <c r="E568" s="75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8.0" customHeight="1">
      <c r="A569" s="98"/>
      <c r="B569" s="75"/>
      <c r="C569" s="75"/>
      <c r="D569" s="75"/>
      <c r="E569" s="75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8.0" customHeight="1">
      <c r="A570" s="98"/>
      <c r="B570" s="75"/>
      <c r="C570" s="75"/>
      <c r="D570" s="75"/>
      <c r="E570" s="75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8.0" customHeight="1">
      <c r="A571" s="98"/>
      <c r="B571" s="75"/>
      <c r="C571" s="75"/>
      <c r="D571" s="75"/>
      <c r="E571" s="75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8.0" customHeight="1">
      <c r="A572" s="98"/>
      <c r="B572" s="75"/>
      <c r="C572" s="75"/>
      <c r="D572" s="75"/>
      <c r="E572" s="75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8.0" customHeight="1">
      <c r="A573" s="98"/>
      <c r="B573" s="75"/>
      <c r="C573" s="75"/>
      <c r="D573" s="75"/>
      <c r="E573" s="75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8.0" customHeight="1">
      <c r="A574" s="98"/>
      <c r="B574" s="75"/>
      <c r="C574" s="75"/>
      <c r="D574" s="75"/>
      <c r="E574" s="75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8.0" customHeight="1">
      <c r="A575" s="98"/>
      <c r="B575" s="75"/>
      <c r="C575" s="75"/>
      <c r="D575" s="75"/>
      <c r="E575" s="75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8.0" customHeight="1">
      <c r="A576" s="98"/>
      <c r="B576" s="75"/>
      <c r="C576" s="75"/>
      <c r="D576" s="75"/>
      <c r="E576" s="75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8.0" customHeight="1">
      <c r="A577" s="98"/>
      <c r="B577" s="75"/>
      <c r="C577" s="75"/>
      <c r="D577" s="75"/>
      <c r="E577" s="75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8.0" customHeight="1">
      <c r="A578" s="98"/>
      <c r="B578" s="75"/>
      <c r="C578" s="75"/>
      <c r="D578" s="75"/>
      <c r="E578" s="75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8.0" customHeight="1">
      <c r="A579" s="98"/>
      <c r="B579" s="75"/>
      <c r="C579" s="75"/>
      <c r="D579" s="75"/>
      <c r="E579" s="75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8.0" customHeight="1">
      <c r="A580" s="98"/>
      <c r="B580" s="75"/>
      <c r="C580" s="75"/>
      <c r="D580" s="75"/>
      <c r="E580" s="75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8.0" customHeight="1">
      <c r="A581" s="98"/>
      <c r="B581" s="75"/>
      <c r="C581" s="75"/>
      <c r="D581" s="75"/>
      <c r="E581" s="75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8.0" customHeight="1">
      <c r="A582" s="98"/>
      <c r="B582" s="75"/>
      <c r="C582" s="75"/>
      <c r="D582" s="75"/>
      <c r="E582" s="75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8.0" customHeight="1">
      <c r="A583" s="98"/>
      <c r="B583" s="75"/>
      <c r="C583" s="75"/>
      <c r="D583" s="75"/>
      <c r="E583" s="75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8.0" customHeight="1">
      <c r="A584" s="98"/>
      <c r="B584" s="75"/>
      <c r="C584" s="75"/>
      <c r="D584" s="75"/>
      <c r="E584" s="75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8.0" customHeight="1">
      <c r="A585" s="98"/>
      <c r="B585" s="75"/>
      <c r="C585" s="75"/>
      <c r="D585" s="75"/>
      <c r="E585" s="75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8.0" customHeight="1">
      <c r="A586" s="98"/>
      <c r="B586" s="75"/>
      <c r="C586" s="75"/>
      <c r="D586" s="75"/>
      <c r="E586" s="75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8.0" customHeight="1">
      <c r="A587" s="98"/>
      <c r="B587" s="75"/>
      <c r="C587" s="75"/>
      <c r="D587" s="75"/>
      <c r="E587" s="75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8.0" customHeight="1">
      <c r="A588" s="98"/>
      <c r="B588" s="75"/>
      <c r="C588" s="75"/>
      <c r="D588" s="75"/>
      <c r="E588" s="75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8.0" customHeight="1">
      <c r="A589" s="98"/>
      <c r="B589" s="75"/>
      <c r="C589" s="75"/>
      <c r="D589" s="75"/>
      <c r="E589" s="75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8.0" customHeight="1">
      <c r="A590" s="98"/>
      <c r="B590" s="75"/>
      <c r="C590" s="75"/>
      <c r="D590" s="75"/>
      <c r="E590" s="75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8.0" customHeight="1">
      <c r="A591" s="98"/>
      <c r="B591" s="75"/>
      <c r="C591" s="75"/>
      <c r="D591" s="75"/>
      <c r="E591" s="75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8.0" customHeight="1">
      <c r="A592" s="98"/>
      <c r="B592" s="75"/>
      <c r="C592" s="75"/>
      <c r="D592" s="75"/>
      <c r="E592" s="75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8.0" customHeight="1">
      <c r="A593" s="98"/>
      <c r="B593" s="75"/>
      <c r="C593" s="75"/>
      <c r="D593" s="75"/>
      <c r="E593" s="75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8.0" customHeight="1">
      <c r="A594" s="98"/>
      <c r="B594" s="75"/>
      <c r="C594" s="75"/>
      <c r="D594" s="75"/>
      <c r="E594" s="75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8.0" customHeight="1">
      <c r="A595" s="98"/>
      <c r="B595" s="75"/>
      <c r="C595" s="75"/>
      <c r="D595" s="75"/>
      <c r="E595" s="75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8.0" customHeight="1">
      <c r="A596" s="98"/>
      <c r="B596" s="75"/>
      <c r="C596" s="75"/>
      <c r="D596" s="75"/>
      <c r="E596" s="75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8.0" customHeight="1">
      <c r="A597" s="98"/>
      <c r="B597" s="75"/>
      <c r="C597" s="75"/>
      <c r="D597" s="75"/>
      <c r="E597" s="75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8.0" customHeight="1">
      <c r="A598" s="98"/>
      <c r="B598" s="75"/>
      <c r="C598" s="75"/>
      <c r="D598" s="75"/>
      <c r="E598" s="75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8.0" customHeight="1">
      <c r="A599" s="98"/>
      <c r="B599" s="75"/>
      <c r="C599" s="75"/>
      <c r="D599" s="75"/>
      <c r="E599" s="75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8.0" customHeight="1">
      <c r="A600" s="98"/>
      <c r="B600" s="75"/>
      <c r="C600" s="75"/>
      <c r="D600" s="75"/>
      <c r="E600" s="75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8.0" customHeight="1">
      <c r="A601" s="98"/>
      <c r="B601" s="75"/>
      <c r="C601" s="75"/>
      <c r="D601" s="75"/>
      <c r="E601" s="75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8.0" customHeight="1">
      <c r="A602" s="98"/>
      <c r="B602" s="75"/>
      <c r="C602" s="75"/>
      <c r="D602" s="75"/>
      <c r="E602" s="75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8.0" customHeight="1">
      <c r="A603" s="98"/>
      <c r="B603" s="75"/>
      <c r="C603" s="75"/>
      <c r="D603" s="75"/>
      <c r="E603" s="75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8.0" customHeight="1">
      <c r="A604" s="98"/>
      <c r="B604" s="75"/>
      <c r="C604" s="75"/>
      <c r="D604" s="75"/>
      <c r="E604" s="75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8.0" customHeight="1">
      <c r="A605" s="98"/>
      <c r="B605" s="75"/>
      <c r="C605" s="75"/>
      <c r="D605" s="75"/>
      <c r="E605" s="75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8.0" customHeight="1">
      <c r="A606" s="98"/>
      <c r="B606" s="75"/>
      <c r="C606" s="75"/>
      <c r="D606" s="75"/>
      <c r="E606" s="75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8.0" customHeight="1">
      <c r="A607" s="98"/>
      <c r="B607" s="75"/>
      <c r="C607" s="75"/>
      <c r="D607" s="75"/>
      <c r="E607" s="75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8.0" customHeight="1">
      <c r="A608" s="98"/>
      <c r="B608" s="75"/>
      <c r="C608" s="75"/>
      <c r="D608" s="75"/>
      <c r="E608" s="75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8.0" customHeight="1">
      <c r="A609" s="98"/>
      <c r="B609" s="75"/>
      <c r="C609" s="75"/>
      <c r="D609" s="75"/>
      <c r="E609" s="75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8.0" customHeight="1">
      <c r="A610" s="98"/>
      <c r="B610" s="75"/>
      <c r="C610" s="75"/>
      <c r="D610" s="75"/>
      <c r="E610" s="75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8.0" customHeight="1">
      <c r="A611" s="98"/>
      <c r="B611" s="75"/>
      <c r="C611" s="75"/>
      <c r="D611" s="75"/>
      <c r="E611" s="75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8.0" customHeight="1">
      <c r="A612" s="98"/>
      <c r="B612" s="75"/>
      <c r="C612" s="75"/>
      <c r="D612" s="75"/>
      <c r="E612" s="75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8.0" customHeight="1">
      <c r="A613" s="98"/>
      <c r="B613" s="75"/>
      <c r="C613" s="75"/>
      <c r="D613" s="75"/>
      <c r="E613" s="75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8.0" customHeight="1">
      <c r="A614" s="98"/>
      <c r="B614" s="75"/>
      <c r="C614" s="75"/>
      <c r="D614" s="75"/>
      <c r="E614" s="75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8.0" customHeight="1">
      <c r="A615" s="98"/>
      <c r="B615" s="75"/>
      <c r="C615" s="75"/>
      <c r="D615" s="75"/>
      <c r="E615" s="75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8.0" customHeight="1">
      <c r="A616" s="98"/>
      <c r="B616" s="75"/>
      <c r="C616" s="75"/>
      <c r="D616" s="75"/>
      <c r="E616" s="75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8.0" customHeight="1">
      <c r="A617" s="98"/>
      <c r="B617" s="75"/>
      <c r="C617" s="75"/>
      <c r="D617" s="75"/>
      <c r="E617" s="75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8.0" customHeight="1">
      <c r="A618" s="98"/>
      <c r="B618" s="75"/>
      <c r="C618" s="75"/>
      <c r="D618" s="75"/>
      <c r="E618" s="75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8.0" customHeight="1">
      <c r="A619" s="98"/>
      <c r="B619" s="75"/>
      <c r="C619" s="75"/>
      <c r="D619" s="75"/>
      <c r="E619" s="75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8.0" customHeight="1">
      <c r="A620" s="98"/>
      <c r="B620" s="75"/>
      <c r="C620" s="75"/>
      <c r="D620" s="75"/>
      <c r="E620" s="75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8.0" customHeight="1">
      <c r="A621" s="98"/>
      <c r="B621" s="75"/>
      <c r="C621" s="75"/>
      <c r="D621" s="75"/>
      <c r="E621" s="75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8.0" customHeight="1">
      <c r="A622" s="98"/>
      <c r="B622" s="75"/>
      <c r="C622" s="75"/>
      <c r="D622" s="75"/>
      <c r="E622" s="75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8.0" customHeight="1">
      <c r="A623" s="98"/>
      <c r="B623" s="75"/>
      <c r="C623" s="75"/>
      <c r="D623" s="75"/>
      <c r="E623" s="75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8.0" customHeight="1">
      <c r="A624" s="98"/>
      <c r="B624" s="75"/>
      <c r="C624" s="75"/>
      <c r="D624" s="75"/>
      <c r="E624" s="75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8.0" customHeight="1">
      <c r="A625" s="98"/>
      <c r="B625" s="75"/>
      <c r="C625" s="75"/>
      <c r="D625" s="75"/>
      <c r="E625" s="75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8.0" customHeight="1">
      <c r="A626" s="98"/>
      <c r="B626" s="75"/>
      <c r="C626" s="75"/>
      <c r="D626" s="75"/>
      <c r="E626" s="75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8.0" customHeight="1">
      <c r="A627" s="98"/>
      <c r="B627" s="75"/>
      <c r="C627" s="75"/>
      <c r="D627" s="75"/>
      <c r="E627" s="75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8.0" customHeight="1">
      <c r="A628" s="98"/>
      <c r="B628" s="75"/>
      <c r="C628" s="75"/>
      <c r="D628" s="75"/>
      <c r="E628" s="75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8.0" customHeight="1">
      <c r="A629" s="98"/>
      <c r="B629" s="75"/>
      <c r="C629" s="75"/>
      <c r="D629" s="75"/>
      <c r="E629" s="75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8.0" customHeight="1">
      <c r="A630" s="98"/>
      <c r="B630" s="75"/>
      <c r="C630" s="75"/>
      <c r="D630" s="75"/>
      <c r="E630" s="75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8.0" customHeight="1">
      <c r="A631" s="98"/>
      <c r="B631" s="75"/>
      <c r="C631" s="75"/>
      <c r="D631" s="75"/>
      <c r="E631" s="75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8.0" customHeight="1">
      <c r="A632" s="98"/>
      <c r="B632" s="75"/>
      <c r="C632" s="75"/>
      <c r="D632" s="75"/>
      <c r="E632" s="75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8.0" customHeight="1">
      <c r="A633" s="98"/>
      <c r="B633" s="75"/>
      <c r="C633" s="75"/>
      <c r="D633" s="75"/>
      <c r="E633" s="75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8.0" customHeight="1">
      <c r="A634" s="98"/>
      <c r="B634" s="75"/>
      <c r="C634" s="75"/>
      <c r="D634" s="75"/>
      <c r="E634" s="75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8.0" customHeight="1">
      <c r="A635" s="98"/>
      <c r="B635" s="75"/>
      <c r="C635" s="75"/>
      <c r="D635" s="75"/>
      <c r="E635" s="75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8.0" customHeight="1">
      <c r="A636" s="98"/>
      <c r="B636" s="75"/>
      <c r="C636" s="75"/>
      <c r="D636" s="75"/>
      <c r="E636" s="75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8.0" customHeight="1">
      <c r="A637" s="98"/>
      <c r="B637" s="75"/>
      <c r="C637" s="75"/>
      <c r="D637" s="75"/>
      <c r="E637" s="75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8.0" customHeight="1">
      <c r="A638" s="98"/>
      <c r="B638" s="75"/>
      <c r="C638" s="75"/>
      <c r="D638" s="75"/>
      <c r="E638" s="75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8.0" customHeight="1">
      <c r="A639" s="98"/>
      <c r="B639" s="75"/>
      <c r="C639" s="75"/>
      <c r="D639" s="75"/>
      <c r="E639" s="75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8.0" customHeight="1">
      <c r="A640" s="98"/>
      <c r="B640" s="75"/>
      <c r="C640" s="75"/>
      <c r="D640" s="75"/>
      <c r="E640" s="75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8.0" customHeight="1">
      <c r="A641" s="98"/>
      <c r="B641" s="75"/>
      <c r="C641" s="75"/>
      <c r="D641" s="75"/>
      <c r="E641" s="75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8.0" customHeight="1">
      <c r="A642" s="98"/>
      <c r="B642" s="75"/>
      <c r="C642" s="75"/>
      <c r="D642" s="75"/>
      <c r="E642" s="75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8.0" customHeight="1">
      <c r="A643" s="98"/>
      <c r="B643" s="75"/>
      <c r="C643" s="75"/>
      <c r="D643" s="75"/>
      <c r="E643" s="75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8.0" customHeight="1">
      <c r="A644" s="98"/>
      <c r="B644" s="75"/>
      <c r="C644" s="75"/>
      <c r="D644" s="75"/>
      <c r="E644" s="75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8.0" customHeight="1">
      <c r="A645" s="98"/>
      <c r="B645" s="75"/>
      <c r="C645" s="75"/>
      <c r="D645" s="75"/>
      <c r="E645" s="75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8.0" customHeight="1">
      <c r="A646" s="98"/>
      <c r="B646" s="75"/>
      <c r="C646" s="75"/>
      <c r="D646" s="75"/>
      <c r="E646" s="75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8.0" customHeight="1">
      <c r="A647" s="98"/>
      <c r="B647" s="75"/>
      <c r="C647" s="75"/>
      <c r="D647" s="75"/>
      <c r="E647" s="75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8.0" customHeight="1">
      <c r="A648" s="98"/>
      <c r="B648" s="75"/>
      <c r="C648" s="75"/>
      <c r="D648" s="75"/>
      <c r="E648" s="75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8.0" customHeight="1">
      <c r="A649" s="98"/>
      <c r="B649" s="75"/>
      <c r="C649" s="75"/>
      <c r="D649" s="75"/>
      <c r="E649" s="75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8.0" customHeight="1">
      <c r="A650" s="98"/>
      <c r="B650" s="75"/>
      <c r="C650" s="75"/>
      <c r="D650" s="75"/>
      <c r="E650" s="75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8.0" customHeight="1">
      <c r="A651" s="98"/>
      <c r="B651" s="75"/>
      <c r="C651" s="75"/>
      <c r="D651" s="75"/>
      <c r="E651" s="75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8.0" customHeight="1">
      <c r="A652" s="98"/>
      <c r="B652" s="75"/>
      <c r="C652" s="75"/>
      <c r="D652" s="75"/>
      <c r="E652" s="75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8.0" customHeight="1">
      <c r="A653" s="98"/>
      <c r="B653" s="75"/>
      <c r="C653" s="75"/>
      <c r="D653" s="75"/>
      <c r="E653" s="75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8.0" customHeight="1">
      <c r="A654" s="98"/>
      <c r="B654" s="75"/>
      <c r="C654" s="75"/>
      <c r="D654" s="75"/>
      <c r="E654" s="75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8.0" customHeight="1">
      <c r="A655" s="98"/>
      <c r="B655" s="75"/>
      <c r="C655" s="75"/>
      <c r="D655" s="75"/>
      <c r="E655" s="75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8.0" customHeight="1">
      <c r="A656" s="98"/>
      <c r="B656" s="75"/>
      <c r="C656" s="75"/>
      <c r="D656" s="75"/>
      <c r="E656" s="75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8.0" customHeight="1">
      <c r="A657" s="98"/>
      <c r="B657" s="75"/>
      <c r="C657" s="75"/>
      <c r="D657" s="75"/>
      <c r="E657" s="75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8.0" customHeight="1">
      <c r="A658" s="98"/>
      <c r="B658" s="75"/>
      <c r="C658" s="75"/>
      <c r="D658" s="75"/>
      <c r="E658" s="75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8.0" customHeight="1">
      <c r="A659" s="98"/>
      <c r="B659" s="75"/>
      <c r="C659" s="75"/>
      <c r="D659" s="75"/>
      <c r="E659" s="75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8.0" customHeight="1">
      <c r="A660" s="98"/>
      <c r="B660" s="75"/>
      <c r="C660" s="75"/>
      <c r="D660" s="75"/>
      <c r="E660" s="75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8.0" customHeight="1">
      <c r="A661" s="98"/>
      <c r="B661" s="75"/>
      <c r="C661" s="75"/>
      <c r="D661" s="75"/>
      <c r="E661" s="75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8.0" customHeight="1">
      <c r="A662" s="98"/>
      <c r="B662" s="75"/>
      <c r="C662" s="75"/>
      <c r="D662" s="75"/>
      <c r="E662" s="75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8.0" customHeight="1">
      <c r="A663" s="98"/>
      <c r="B663" s="75"/>
      <c r="C663" s="75"/>
      <c r="D663" s="75"/>
      <c r="E663" s="75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8.0" customHeight="1">
      <c r="A664" s="98"/>
      <c r="B664" s="75"/>
      <c r="C664" s="75"/>
      <c r="D664" s="75"/>
      <c r="E664" s="75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8.0" customHeight="1">
      <c r="A665" s="98"/>
      <c r="B665" s="75"/>
      <c r="C665" s="75"/>
      <c r="D665" s="75"/>
      <c r="E665" s="75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8.0" customHeight="1">
      <c r="A666" s="98"/>
      <c r="B666" s="75"/>
      <c r="C666" s="75"/>
      <c r="D666" s="75"/>
      <c r="E666" s="75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8.0" customHeight="1">
      <c r="A667" s="98"/>
      <c r="B667" s="75"/>
      <c r="C667" s="75"/>
      <c r="D667" s="75"/>
      <c r="E667" s="75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8.0" customHeight="1">
      <c r="A668" s="98"/>
      <c r="B668" s="75"/>
      <c r="C668" s="75"/>
      <c r="D668" s="75"/>
      <c r="E668" s="75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8.0" customHeight="1">
      <c r="A669" s="98"/>
      <c r="B669" s="75"/>
      <c r="C669" s="75"/>
      <c r="D669" s="75"/>
      <c r="E669" s="75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8.0" customHeight="1">
      <c r="A670" s="98"/>
      <c r="B670" s="75"/>
      <c r="C670" s="75"/>
      <c r="D670" s="75"/>
      <c r="E670" s="75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8.0" customHeight="1">
      <c r="A671" s="98"/>
      <c r="B671" s="75"/>
      <c r="C671" s="75"/>
      <c r="D671" s="75"/>
      <c r="E671" s="75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8.0" customHeight="1">
      <c r="A672" s="98"/>
      <c r="B672" s="75"/>
      <c r="C672" s="75"/>
      <c r="D672" s="75"/>
      <c r="E672" s="75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8.0" customHeight="1">
      <c r="A673" s="98"/>
      <c r="B673" s="75"/>
      <c r="C673" s="75"/>
      <c r="D673" s="75"/>
      <c r="E673" s="75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8.0" customHeight="1">
      <c r="A674" s="98"/>
      <c r="B674" s="75"/>
      <c r="C674" s="75"/>
      <c r="D674" s="75"/>
      <c r="E674" s="75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8.0" customHeight="1">
      <c r="A675" s="98"/>
      <c r="B675" s="75"/>
      <c r="C675" s="75"/>
      <c r="D675" s="75"/>
      <c r="E675" s="75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8.0" customHeight="1">
      <c r="A676" s="98"/>
      <c r="B676" s="75"/>
      <c r="C676" s="75"/>
      <c r="D676" s="75"/>
      <c r="E676" s="75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8.0" customHeight="1">
      <c r="A677" s="98"/>
      <c r="B677" s="75"/>
      <c r="C677" s="75"/>
      <c r="D677" s="75"/>
      <c r="E677" s="75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8.0" customHeight="1">
      <c r="A678" s="98"/>
      <c r="B678" s="75"/>
      <c r="C678" s="75"/>
      <c r="D678" s="75"/>
      <c r="E678" s="75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8.0" customHeight="1">
      <c r="A679" s="98"/>
      <c r="B679" s="75"/>
      <c r="C679" s="75"/>
      <c r="D679" s="75"/>
      <c r="E679" s="75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8.0" customHeight="1">
      <c r="A680" s="98"/>
      <c r="B680" s="75"/>
      <c r="C680" s="75"/>
      <c r="D680" s="75"/>
      <c r="E680" s="75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8.0" customHeight="1">
      <c r="A681" s="98"/>
      <c r="B681" s="75"/>
      <c r="C681" s="75"/>
      <c r="D681" s="75"/>
      <c r="E681" s="75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8.0" customHeight="1">
      <c r="A682" s="98"/>
      <c r="B682" s="75"/>
      <c r="C682" s="75"/>
      <c r="D682" s="75"/>
      <c r="E682" s="75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8.0" customHeight="1">
      <c r="A683" s="98"/>
      <c r="B683" s="75"/>
      <c r="C683" s="75"/>
      <c r="D683" s="75"/>
      <c r="E683" s="75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8.0" customHeight="1">
      <c r="A684" s="98"/>
      <c r="B684" s="75"/>
      <c r="C684" s="75"/>
      <c r="D684" s="75"/>
      <c r="E684" s="75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8.0" customHeight="1">
      <c r="A685" s="98"/>
      <c r="B685" s="75"/>
      <c r="C685" s="75"/>
      <c r="D685" s="75"/>
      <c r="E685" s="75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8.0" customHeight="1">
      <c r="A686" s="98"/>
      <c r="B686" s="75"/>
      <c r="C686" s="75"/>
      <c r="D686" s="75"/>
      <c r="E686" s="75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8.0" customHeight="1">
      <c r="A687" s="98"/>
      <c r="B687" s="75"/>
      <c r="C687" s="75"/>
      <c r="D687" s="75"/>
      <c r="E687" s="75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8.0" customHeight="1">
      <c r="A688" s="98"/>
      <c r="B688" s="75"/>
      <c r="C688" s="75"/>
      <c r="D688" s="75"/>
      <c r="E688" s="75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8.0" customHeight="1">
      <c r="A689" s="98"/>
      <c r="B689" s="75"/>
      <c r="C689" s="75"/>
      <c r="D689" s="75"/>
      <c r="E689" s="75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8.0" customHeight="1">
      <c r="A690" s="98"/>
      <c r="B690" s="75"/>
      <c r="C690" s="75"/>
      <c r="D690" s="75"/>
      <c r="E690" s="75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8.0" customHeight="1">
      <c r="A691" s="98"/>
      <c r="B691" s="75"/>
      <c r="C691" s="75"/>
      <c r="D691" s="75"/>
      <c r="E691" s="75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8.0" customHeight="1">
      <c r="A692" s="98"/>
      <c r="B692" s="75"/>
      <c r="C692" s="75"/>
      <c r="D692" s="75"/>
      <c r="E692" s="75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8.0" customHeight="1">
      <c r="A693" s="98"/>
      <c r="B693" s="75"/>
      <c r="C693" s="75"/>
      <c r="D693" s="75"/>
      <c r="E693" s="75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8.0" customHeight="1">
      <c r="A694" s="98"/>
      <c r="B694" s="75"/>
      <c r="C694" s="75"/>
      <c r="D694" s="75"/>
      <c r="E694" s="75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8.0" customHeight="1">
      <c r="A695" s="98"/>
      <c r="B695" s="75"/>
      <c r="C695" s="75"/>
      <c r="D695" s="75"/>
      <c r="E695" s="75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8.0" customHeight="1">
      <c r="A696" s="98"/>
      <c r="B696" s="75"/>
      <c r="C696" s="75"/>
      <c r="D696" s="75"/>
      <c r="E696" s="75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8.0" customHeight="1">
      <c r="A697" s="98"/>
      <c r="B697" s="75"/>
      <c r="C697" s="75"/>
      <c r="D697" s="75"/>
      <c r="E697" s="75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8.0" customHeight="1">
      <c r="A698" s="98"/>
      <c r="B698" s="75"/>
      <c r="C698" s="75"/>
      <c r="D698" s="75"/>
      <c r="E698" s="75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8.0" customHeight="1">
      <c r="A699" s="98"/>
      <c r="B699" s="75"/>
      <c r="C699" s="75"/>
      <c r="D699" s="75"/>
      <c r="E699" s="75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8.0" customHeight="1">
      <c r="A700" s="98"/>
      <c r="B700" s="75"/>
      <c r="C700" s="75"/>
      <c r="D700" s="75"/>
      <c r="E700" s="75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8.0" customHeight="1">
      <c r="A701" s="98"/>
      <c r="B701" s="75"/>
      <c r="C701" s="75"/>
      <c r="D701" s="75"/>
      <c r="E701" s="75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8.0" customHeight="1">
      <c r="A702" s="98"/>
      <c r="B702" s="75"/>
      <c r="C702" s="75"/>
      <c r="D702" s="75"/>
      <c r="E702" s="75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8.0" customHeight="1">
      <c r="A703" s="98"/>
      <c r="B703" s="75"/>
      <c r="C703" s="75"/>
      <c r="D703" s="75"/>
      <c r="E703" s="75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8.0" customHeight="1">
      <c r="A704" s="98"/>
      <c r="B704" s="75"/>
      <c r="C704" s="75"/>
      <c r="D704" s="75"/>
      <c r="E704" s="75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8.0" customHeight="1">
      <c r="A705" s="98"/>
      <c r="B705" s="75"/>
      <c r="C705" s="75"/>
      <c r="D705" s="75"/>
      <c r="E705" s="75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8.0" customHeight="1">
      <c r="A706" s="98"/>
      <c r="B706" s="75"/>
      <c r="C706" s="75"/>
      <c r="D706" s="75"/>
      <c r="E706" s="75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8.0" customHeight="1">
      <c r="A707" s="98"/>
      <c r="B707" s="75"/>
      <c r="C707" s="75"/>
      <c r="D707" s="75"/>
      <c r="E707" s="75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8.0" customHeight="1">
      <c r="A708" s="98"/>
      <c r="B708" s="75"/>
      <c r="C708" s="75"/>
      <c r="D708" s="75"/>
      <c r="E708" s="75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8.0" customHeight="1">
      <c r="A709" s="98"/>
      <c r="B709" s="75"/>
      <c r="C709" s="75"/>
      <c r="D709" s="75"/>
      <c r="E709" s="75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8.0" customHeight="1">
      <c r="A710" s="98"/>
      <c r="B710" s="75"/>
      <c r="C710" s="75"/>
      <c r="D710" s="75"/>
      <c r="E710" s="75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8.0" customHeight="1">
      <c r="A711" s="98"/>
      <c r="B711" s="75"/>
      <c r="C711" s="75"/>
      <c r="D711" s="75"/>
      <c r="E711" s="75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8.0" customHeight="1">
      <c r="A712" s="98"/>
      <c r="B712" s="75"/>
      <c r="C712" s="75"/>
      <c r="D712" s="75"/>
      <c r="E712" s="75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8.0" customHeight="1">
      <c r="A713" s="98"/>
      <c r="B713" s="75"/>
      <c r="C713" s="75"/>
      <c r="D713" s="75"/>
      <c r="E713" s="75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8.0" customHeight="1">
      <c r="A714" s="98"/>
      <c r="B714" s="75"/>
      <c r="C714" s="75"/>
      <c r="D714" s="75"/>
      <c r="E714" s="75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8.0" customHeight="1">
      <c r="A715" s="98"/>
      <c r="B715" s="75"/>
      <c r="C715" s="75"/>
      <c r="D715" s="75"/>
      <c r="E715" s="75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8.0" customHeight="1">
      <c r="A716" s="98"/>
      <c r="B716" s="75"/>
      <c r="C716" s="75"/>
      <c r="D716" s="75"/>
      <c r="E716" s="75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8.0" customHeight="1">
      <c r="A717" s="98"/>
      <c r="B717" s="75"/>
      <c r="C717" s="75"/>
      <c r="D717" s="75"/>
      <c r="E717" s="75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8.0" customHeight="1">
      <c r="A718" s="98"/>
      <c r="B718" s="75"/>
      <c r="C718" s="75"/>
      <c r="D718" s="75"/>
      <c r="E718" s="75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8.0" customHeight="1">
      <c r="A719" s="98"/>
      <c r="B719" s="75"/>
      <c r="C719" s="75"/>
      <c r="D719" s="75"/>
      <c r="E719" s="75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8.0" customHeight="1">
      <c r="A720" s="98"/>
      <c r="B720" s="75"/>
      <c r="C720" s="75"/>
      <c r="D720" s="75"/>
      <c r="E720" s="75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8.0" customHeight="1">
      <c r="A721" s="98"/>
      <c r="B721" s="75"/>
      <c r="C721" s="75"/>
      <c r="D721" s="75"/>
      <c r="E721" s="75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8.0" customHeight="1">
      <c r="A722" s="98"/>
      <c r="B722" s="75"/>
      <c r="C722" s="75"/>
      <c r="D722" s="75"/>
      <c r="E722" s="75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8.0" customHeight="1">
      <c r="A723" s="98"/>
      <c r="B723" s="75"/>
      <c r="C723" s="75"/>
      <c r="D723" s="75"/>
      <c r="E723" s="75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8.0" customHeight="1">
      <c r="A724" s="98"/>
      <c r="B724" s="75"/>
      <c r="C724" s="75"/>
      <c r="D724" s="75"/>
      <c r="E724" s="75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8.0" customHeight="1">
      <c r="A725" s="98"/>
      <c r="B725" s="75"/>
      <c r="C725" s="75"/>
      <c r="D725" s="75"/>
      <c r="E725" s="75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8.0" customHeight="1">
      <c r="A726" s="98"/>
      <c r="B726" s="75"/>
      <c r="C726" s="75"/>
      <c r="D726" s="75"/>
      <c r="E726" s="75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8.0" customHeight="1">
      <c r="A727" s="98"/>
      <c r="B727" s="75"/>
      <c r="C727" s="75"/>
      <c r="D727" s="75"/>
      <c r="E727" s="75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8.0" customHeight="1">
      <c r="A728" s="98"/>
      <c r="B728" s="75"/>
      <c r="C728" s="75"/>
      <c r="D728" s="75"/>
      <c r="E728" s="75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8.0" customHeight="1">
      <c r="A729" s="98"/>
      <c r="B729" s="75"/>
      <c r="C729" s="75"/>
      <c r="D729" s="75"/>
      <c r="E729" s="75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8.0" customHeight="1">
      <c r="A730" s="98"/>
      <c r="B730" s="75"/>
      <c r="C730" s="75"/>
      <c r="D730" s="75"/>
      <c r="E730" s="75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8.0" customHeight="1">
      <c r="A731" s="98"/>
      <c r="B731" s="75"/>
      <c r="C731" s="75"/>
      <c r="D731" s="75"/>
      <c r="E731" s="75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8.0" customHeight="1">
      <c r="A732" s="98"/>
      <c r="B732" s="75"/>
      <c r="C732" s="75"/>
      <c r="D732" s="75"/>
      <c r="E732" s="75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8.0" customHeight="1">
      <c r="A733" s="98"/>
      <c r="B733" s="75"/>
      <c r="C733" s="75"/>
      <c r="D733" s="75"/>
      <c r="E733" s="75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8.0" customHeight="1">
      <c r="A734" s="98"/>
      <c r="B734" s="75"/>
      <c r="C734" s="75"/>
      <c r="D734" s="75"/>
      <c r="E734" s="75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8.0" customHeight="1">
      <c r="A735" s="98"/>
      <c r="B735" s="75"/>
      <c r="C735" s="75"/>
      <c r="D735" s="75"/>
      <c r="E735" s="75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8.0" customHeight="1">
      <c r="A736" s="98"/>
      <c r="B736" s="75"/>
      <c r="C736" s="75"/>
      <c r="D736" s="75"/>
      <c r="E736" s="75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8.0" customHeight="1">
      <c r="A737" s="98"/>
      <c r="B737" s="75"/>
      <c r="C737" s="75"/>
      <c r="D737" s="75"/>
      <c r="E737" s="75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8.0" customHeight="1">
      <c r="A738" s="98"/>
      <c r="B738" s="75"/>
      <c r="C738" s="75"/>
      <c r="D738" s="75"/>
      <c r="E738" s="75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8.0" customHeight="1">
      <c r="A739" s="98"/>
      <c r="B739" s="75"/>
      <c r="C739" s="75"/>
      <c r="D739" s="75"/>
      <c r="E739" s="75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8.0" customHeight="1">
      <c r="A740" s="98"/>
      <c r="B740" s="75"/>
      <c r="C740" s="75"/>
      <c r="D740" s="75"/>
      <c r="E740" s="75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8.0" customHeight="1">
      <c r="A741" s="98"/>
      <c r="B741" s="75"/>
      <c r="C741" s="75"/>
      <c r="D741" s="75"/>
      <c r="E741" s="75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8.0" customHeight="1">
      <c r="A742" s="98"/>
      <c r="B742" s="75"/>
      <c r="C742" s="75"/>
      <c r="D742" s="75"/>
      <c r="E742" s="75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8.0" customHeight="1">
      <c r="A743" s="98"/>
      <c r="B743" s="75"/>
      <c r="C743" s="75"/>
      <c r="D743" s="75"/>
      <c r="E743" s="75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8.0" customHeight="1">
      <c r="A744" s="98"/>
      <c r="B744" s="75"/>
      <c r="C744" s="75"/>
      <c r="D744" s="75"/>
      <c r="E744" s="75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8.0" customHeight="1">
      <c r="A745" s="98"/>
      <c r="B745" s="75"/>
      <c r="C745" s="75"/>
      <c r="D745" s="75"/>
      <c r="E745" s="75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8.0" customHeight="1">
      <c r="A746" s="98"/>
      <c r="B746" s="75"/>
      <c r="C746" s="75"/>
      <c r="D746" s="75"/>
      <c r="E746" s="75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8.0" customHeight="1">
      <c r="A747" s="98"/>
      <c r="B747" s="75"/>
      <c r="C747" s="75"/>
      <c r="D747" s="75"/>
      <c r="E747" s="75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8.0" customHeight="1">
      <c r="A748" s="98"/>
      <c r="B748" s="75"/>
      <c r="C748" s="75"/>
      <c r="D748" s="75"/>
      <c r="E748" s="75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8.0" customHeight="1">
      <c r="A749" s="98"/>
      <c r="B749" s="75"/>
      <c r="C749" s="75"/>
      <c r="D749" s="75"/>
      <c r="E749" s="75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8.0" customHeight="1">
      <c r="A750" s="98"/>
      <c r="B750" s="75"/>
      <c r="C750" s="75"/>
      <c r="D750" s="75"/>
      <c r="E750" s="75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8.0" customHeight="1">
      <c r="A751" s="98"/>
      <c r="B751" s="75"/>
      <c r="C751" s="75"/>
      <c r="D751" s="75"/>
      <c r="E751" s="75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8.0" customHeight="1">
      <c r="A752" s="98"/>
      <c r="B752" s="75"/>
      <c r="C752" s="75"/>
      <c r="D752" s="75"/>
      <c r="E752" s="75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8.0" customHeight="1">
      <c r="A753" s="98"/>
      <c r="B753" s="75"/>
      <c r="C753" s="75"/>
      <c r="D753" s="75"/>
      <c r="E753" s="75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8.0" customHeight="1">
      <c r="A754" s="98"/>
      <c r="B754" s="75"/>
      <c r="C754" s="75"/>
      <c r="D754" s="75"/>
      <c r="E754" s="75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8.0" customHeight="1">
      <c r="A755" s="98"/>
      <c r="B755" s="75"/>
      <c r="C755" s="75"/>
      <c r="D755" s="75"/>
      <c r="E755" s="75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8.0" customHeight="1">
      <c r="A756" s="98"/>
      <c r="B756" s="75"/>
      <c r="C756" s="75"/>
      <c r="D756" s="75"/>
      <c r="E756" s="75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8.0" customHeight="1">
      <c r="A757" s="98"/>
      <c r="B757" s="75"/>
      <c r="C757" s="75"/>
      <c r="D757" s="75"/>
      <c r="E757" s="75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8.0" customHeight="1">
      <c r="A758" s="98"/>
      <c r="B758" s="75"/>
      <c r="C758" s="75"/>
      <c r="D758" s="75"/>
      <c r="E758" s="75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8.0" customHeight="1">
      <c r="A759" s="98"/>
      <c r="B759" s="75"/>
      <c r="C759" s="75"/>
      <c r="D759" s="75"/>
      <c r="E759" s="75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8.0" customHeight="1">
      <c r="A760" s="98"/>
      <c r="B760" s="75"/>
      <c r="C760" s="75"/>
      <c r="D760" s="75"/>
      <c r="E760" s="75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8.0" customHeight="1">
      <c r="A761" s="98"/>
      <c r="B761" s="75"/>
      <c r="C761" s="75"/>
      <c r="D761" s="75"/>
      <c r="E761" s="75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8.0" customHeight="1">
      <c r="A762" s="98"/>
      <c r="B762" s="75"/>
      <c r="C762" s="75"/>
      <c r="D762" s="75"/>
      <c r="E762" s="75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8.0" customHeight="1">
      <c r="A763" s="98"/>
      <c r="B763" s="75"/>
      <c r="C763" s="75"/>
      <c r="D763" s="75"/>
      <c r="E763" s="75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8.0" customHeight="1">
      <c r="A764" s="98"/>
      <c r="B764" s="75"/>
      <c r="C764" s="75"/>
      <c r="D764" s="75"/>
      <c r="E764" s="75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8.0" customHeight="1">
      <c r="A765" s="98"/>
      <c r="B765" s="75"/>
      <c r="C765" s="75"/>
      <c r="D765" s="75"/>
      <c r="E765" s="75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8.0" customHeight="1">
      <c r="A766" s="98"/>
      <c r="B766" s="75"/>
      <c r="C766" s="75"/>
      <c r="D766" s="75"/>
      <c r="E766" s="75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8.0" customHeight="1">
      <c r="A767" s="98"/>
      <c r="B767" s="75"/>
      <c r="C767" s="75"/>
      <c r="D767" s="75"/>
      <c r="E767" s="75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8.0" customHeight="1">
      <c r="A768" s="98"/>
      <c r="B768" s="75"/>
      <c r="C768" s="75"/>
      <c r="D768" s="75"/>
      <c r="E768" s="75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8.0" customHeight="1">
      <c r="A769" s="98"/>
      <c r="B769" s="75"/>
      <c r="C769" s="75"/>
      <c r="D769" s="75"/>
      <c r="E769" s="75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8.0" customHeight="1">
      <c r="A770" s="98"/>
      <c r="B770" s="75"/>
      <c r="C770" s="75"/>
      <c r="D770" s="75"/>
      <c r="E770" s="75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8.0" customHeight="1">
      <c r="A771" s="98"/>
      <c r="B771" s="75"/>
      <c r="C771" s="75"/>
      <c r="D771" s="75"/>
      <c r="E771" s="75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8.0" customHeight="1">
      <c r="A772" s="98"/>
      <c r="B772" s="75"/>
      <c r="C772" s="75"/>
      <c r="D772" s="75"/>
      <c r="E772" s="75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8.0" customHeight="1">
      <c r="A773" s="98"/>
      <c r="B773" s="75"/>
      <c r="C773" s="75"/>
      <c r="D773" s="75"/>
      <c r="E773" s="75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8.0" customHeight="1">
      <c r="A774" s="98"/>
      <c r="B774" s="75"/>
      <c r="C774" s="75"/>
      <c r="D774" s="75"/>
      <c r="E774" s="75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8.0" customHeight="1">
      <c r="A775" s="98"/>
      <c r="B775" s="75"/>
      <c r="C775" s="75"/>
      <c r="D775" s="75"/>
      <c r="E775" s="75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8.0" customHeight="1">
      <c r="A776" s="98"/>
      <c r="B776" s="75"/>
      <c r="C776" s="75"/>
      <c r="D776" s="75"/>
      <c r="E776" s="75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8.0" customHeight="1">
      <c r="A777" s="98"/>
      <c r="B777" s="75"/>
      <c r="C777" s="75"/>
      <c r="D777" s="75"/>
      <c r="E777" s="75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8.0" customHeight="1">
      <c r="A778" s="98"/>
      <c r="B778" s="75"/>
      <c r="C778" s="75"/>
      <c r="D778" s="75"/>
      <c r="E778" s="75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8.0" customHeight="1">
      <c r="A779" s="98"/>
      <c r="B779" s="75"/>
      <c r="C779" s="75"/>
      <c r="D779" s="75"/>
      <c r="E779" s="75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8.0" customHeight="1">
      <c r="A780" s="98"/>
      <c r="B780" s="75"/>
      <c r="C780" s="75"/>
      <c r="D780" s="75"/>
      <c r="E780" s="75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8.0" customHeight="1">
      <c r="A781" s="98"/>
      <c r="B781" s="75"/>
      <c r="C781" s="75"/>
      <c r="D781" s="75"/>
      <c r="E781" s="75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8.0" customHeight="1">
      <c r="A782" s="98"/>
      <c r="B782" s="75"/>
      <c r="C782" s="75"/>
      <c r="D782" s="75"/>
      <c r="E782" s="75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8.0" customHeight="1">
      <c r="A783" s="98"/>
      <c r="B783" s="75"/>
      <c r="C783" s="75"/>
      <c r="D783" s="75"/>
      <c r="E783" s="75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8.0" customHeight="1">
      <c r="A784" s="98"/>
      <c r="B784" s="75"/>
      <c r="C784" s="75"/>
      <c r="D784" s="75"/>
      <c r="E784" s="75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8.0" customHeight="1">
      <c r="A785" s="98"/>
      <c r="B785" s="75"/>
      <c r="C785" s="75"/>
      <c r="D785" s="75"/>
      <c r="E785" s="75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8.0" customHeight="1">
      <c r="A786" s="98"/>
      <c r="B786" s="75"/>
      <c r="C786" s="75"/>
      <c r="D786" s="75"/>
      <c r="E786" s="75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8.0" customHeight="1">
      <c r="A787" s="98"/>
      <c r="B787" s="75"/>
      <c r="C787" s="75"/>
      <c r="D787" s="75"/>
      <c r="E787" s="75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8.0" customHeight="1">
      <c r="A788" s="98"/>
      <c r="B788" s="75"/>
      <c r="C788" s="75"/>
      <c r="D788" s="75"/>
      <c r="E788" s="75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8.0" customHeight="1">
      <c r="A789" s="98"/>
      <c r="B789" s="75"/>
      <c r="C789" s="75"/>
      <c r="D789" s="75"/>
      <c r="E789" s="75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8.0" customHeight="1">
      <c r="A790" s="98"/>
      <c r="B790" s="75"/>
      <c r="C790" s="75"/>
      <c r="D790" s="75"/>
      <c r="E790" s="75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8.0" customHeight="1">
      <c r="A791" s="98"/>
      <c r="B791" s="75"/>
      <c r="C791" s="75"/>
      <c r="D791" s="75"/>
      <c r="E791" s="75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8.0" customHeight="1">
      <c r="A792" s="98"/>
      <c r="B792" s="75"/>
      <c r="C792" s="75"/>
      <c r="D792" s="75"/>
      <c r="E792" s="75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8.0" customHeight="1">
      <c r="A793" s="98"/>
      <c r="B793" s="75"/>
      <c r="C793" s="75"/>
      <c r="D793" s="75"/>
      <c r="E793" s="75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8.0" customHeight="1">
      <c r="A794" s="98"/>
      <c r="B794" s="75"/>
      <c r="C794" s="75"/>
      <c r="D794" s="75"/>
      <c r="E794" s="75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8.0" customHeight="1">
      <c r="A795" s="98"/>
      <c r="B795" s="75"/>
      <c r="C795" s="75"/>
      <c r="D795" s="75"/>
      <c r="E795" s="75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8.0" customHeight="1">
      <c r="A796" s="98"/>
      <c r="B796" s="75"/>
      <c r="C796" s="75"/>
      <c r="D796" s="75"/>
      <c r="E796" s="75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8.0" customHeight="1">
      <c r="A797" s="98"/>
      <c r="B797" s="75"/>
      <c r="C797" s="75"/>
      <c r="D797" s="75"/>
      <c r="E797" s="75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8.0" customHeight="1">
      <c r="A798" s="98"/>
      <c r="B798" s="75"/>
      <c r="C798" s="75"/>
      <c r="D798" s="75"/>
      <c r="E798" s="75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8.0" customHeight="1">
      <c r="A799" s="98"/>
      <c r="B799" s="75"/>
      <c r="C799" s="75"/>
      <c r="D799" s="75"/>
      <c r="E799" s="75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8.0" customHeight="1">
      <c r="A800" s="98"/>
      <c r="B800" s="75"/>
      <c r="C800" s="75"/>
      <c r="D800" s="75"/>
      <c r="E800" s="75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8.0" customHeight="1">
      <c r="A801" s="98"/>
      <c r="B801" s="75"/>
      <c r="C801" s="75"/>
      <c r="D801" s="75"/>
      <c r="E801" s="75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8.0" customHeight="1">
      <c r="A802" s="98"/>
      <c r="B802" s="75"/>
      <c r="C802" s="75"/>
      <c r="D802" s="75"/>
      <c r="E802" s="75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8.0" customHeight="1">
      <c r="A803" s="98"/>
      <c r="B803" s="75"/>
      <c r="C803" s="75"/>
      <c r="D803" s="75"/>
      <c r="E803" s="75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8.0" customHeight="1">
      <c r="A804" s="98"/>
      <c r="B804" s="75"/>
      <c r="C804" s="75"/>
      <c r="D804" s="75"/>
      <c r="E804" s="75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8.0" customHeight="1">
      <c r="A805" s="98"/>
      <c r="B805" s="75"/>
      <c r="C805" s="75"/>
      <c r="D805" s="75"/>
      <c r="E805" s="75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8.0" customHeight="1">
      <c r="A806" s="98"/>
      <c r="B806" s="75"/>
      <c r="C806" s="75"/>
      <c r="D806" s="75"/>
      <c r="E806" s="75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8.0" customHeight="1">
      <c r="A807" s="98"/>
      <c r="B807" s="75"/>
      <c r="C807" s="75"/>
      <c r="D807" s="75"/>
      <c r="E807" s="75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8.0" customHeight="1">
      <c r="A808" s="98"/>
      <c r="B808" s="75"/>
      <c r="C808" s="75"/>
      <c r="D808" s="75"/>
      <c r="E808" s="75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8.0" customHeight="1">
      <c r="A809" s="98"/>
      <c r="B809" s="75"/>
      <c r="C809" s="75"/>
      <c r="D809" s="75"/>
      <c r="E809" s="75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8.0" customHeight="1">
      <c r="A810" s="98"/>
      <c r="B810" s="75"/>
      <c r="C810" s="75"/>
      <c r="D810" s="75"/>
      <c r="E810" s="75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8.0" customHeight="1">
      <c r="A811" s="98"/>
      <c r="B811" s="75"/>
      <c r="C811" s="75"/>
      <c r="D811" s="75"/>
      <c r="E811" s="75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8.0" customHeight="1">
      <c r="A812" s="98"/>
      <c r="B812" s="75"/>
      <c r="C812" s="75"/>
      <c r="D812" s="75"/>
      <c r="E812" s="75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8.0" customHeight="1">
      <c r="A813" s="98"/>
      <c r="B813" s="75"/>
      <c r="C813" s="75"/>
      <c r="D813" s="75"/>
      <c r="E813" s="75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8.0" customHeight="1">
      <c r="A814" s="98"/>
      <c r="B814" s="75"/>
      <c r="C814" s="75"/>
      <c r="D814" s="75"/>
      <c r="E814" s="75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8.0" customHeight="1">
      <c r="A815" s="98"/>
      <c r="B815" s="75"/>
      <c r="C815" s="75"/>
      <c r="D815" s="75"/>
      <c r="E815" s="75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8.0" customHeight="1">
      <c r="A816" s="98"/>
      <c r="B816" s="75"/>
      <c r="C816" s="75"/>
      <c r="D816" s="75"/>
      <c r="E816" s="75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8.0" customHeight="1">
      <c r="A817" s="98"/>
      <c r="B817" s="75"/>
      <c r="C817" s="75"/>
      <c r="D817" s="75"/>
      <c r="E817" s="75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8.0" customHeight="1">
      <c r="A818" s="98"/>
      <c r="B818" s="75"/>
      <c r="C818" s="75"/>
      <c r="D818" s="75"/>
      <c r="E818" s="75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8.0" customHeight="1">
      <c r="A819" s="98"/>
      <c r="B819" s="75"/>
      <c r="C819" s="75"/>
      <c r="D819" s="75"/>
      <c r="E819" s="75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8.0" customHeight="1">
      <c r="A820" s="98"/>
      <c r="B820" s="75"/>
      <c r="C820" s="75"/>
      <c r="D820" s="75"/>
      <c r="E820" s="75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8.0" customHeight="1">
      <c r="A821" s="98"/>
      <c r="B821" s="75"/>
      <c r="C821" s="75"/>
      <c r="D821" s="75"/>
      <c r="E821" s="75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8.0" customHeight="1">
      <c r="A822" s="98"/>
      <c r="B822" s="75"/>
      <c r="C822" s="75"/>
      <c r="D822" s="75"/>
      <c r="E822" s="75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8.0" customHeight="1">
      <c r="A823" s="98"/>
      <c r="B823" s="75"/>
      <c r="C823" s="75"/>
      <c r="D823" s="75"/>
      <c r="E823" s="75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8.0" customHeight="1">
      <c r="A824" s="98"/>
      <c r="B824" s="75"/>
      <c r="C824" s="75"/>
      <c r="D824" s="75"/>
      <c r="E824" s="75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8.0" customHeight="1">
      <c r="A825" s="98"/>
      <c r="B825" s="75"/>
      <c r="C825" s="75"/>
      <c r="D825" s="75"/>
      <c r="E825" s="75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8.0" customHeight="1">
      <c r="A826" s="98"/>
      <c r="B826" s="75"/>
      <c r="C826" s="75"/>
      <c r="D826" s="75"/>
      <c r="E826" s="75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8.0" customHeight="1">
      <c r="A827" s="98"/>
      <c r="B827" s="75"/>
      <c r="C827" s="75"/>
      <c r="D827" s="75"/>
      <c r="E827" s="75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8.0" customHeight="1">
      <c r="A828" s="98"/>
      <c r="B828" s="75"/>
      <c r="C828" s="75"/>
      <c r="D828" s="75"/>
      <c r="E828" s="75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8.0" customHeight="1">
      <c r="A829" s="98"/>
      <c r="B829" s="75"/>
      <c r="C829" s="75"/>
      <c r="D829" s="75"/>
      <c r="E829" s="75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8.0" customHeight="1">
      <c r="A830" s="98"/>
      <c r="B830" s="75"/>
      <c r="C830" s="75"/>
      <c r="D830" s="75"/>
      <c r="E830" s="75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8.0" customHeight="1">
      <c r="A831" s="98"/>
      <c r="B831" s="75"/>
      <c r="C831" s="75"/>
      <c r="D831" s="75"/>
      <c r="E831" s="75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8.0" customHeight="1">
      <c r="A832" s="98"/>
      <c r="B832" s="75"/>
      <c r="C832" s="75"/>
      <c r="D832" s="75"/>
      <c r="E832" s="75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8.0" customHeight="1">
      <c r="A833" s="98"/>
      <c r="B833" s="75"/>
      <c r="C833" s="75"/>
      <c r="D833" s="75"/>
      <c r="E833" s="75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8.0" customHeight="1">
      <c r="A834" s="98"/>
      <c r="B834" s="75"/>
      <c r="C834" s="75"/>
      <c r="D834" s="75"/>
      <c r="E834" s="75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8.0" customHeight="1">
      <c r="A835" s="98"/>
      <c r="B835" s="75"/>
      <c r="C835" s="75"/>
      <c r="D835" s="75"/>
      <c r="E835" s="75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8.0" customHeight="1">
      <c r="A836" s="98"/>
      <c r="B836" s="75"/>
      <c r="C836" s="75"/>
      <c r="D836" s="75"/>
      <c r="E836" s="75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8.0" customHeight="1">
      <c r="A837" s="98"/>
      <c r="B837" s="75"/>
      <c r="C837" s="75"/>
      <c r="D837" s="75"/>
      <c r="E837" s="75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8.0" customHeight="1">
      <c r="A838" s="98"/>
      <c r="B838" s="75"/>
      <c r="C838" s="75"/>
      <c r="D838" s="75"/>
      <c r="E838" s="75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8.0" customHeight="1">
      <c r="A839" s="98"/>
      <c r="B839" s="75"/>
      <c r="C839" s="75"/>
      <c r="D839" s="75"/>
      <c r="E839" s="75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8.0" customHeight="1">
      <c r="A840" s="98"/>
      <c r="B840" s="75"/>
      <c r="C840" s="75"/>
      <c r="D840" s="75"/>
      <c r="E840" s="75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8.0" customHeight="1">
      <c r="A841" s="98"/>
      <c r="B841" s="75"/>
      <c r="C841" s="75"/>
      <c r="D841" s="75"/>
      <c r="E841" s="75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8.0" customHeight="1">
      <c r="A842" s="98"/>
      <c r="B842" s="75"/>
      <c r="C842" s="75"/>
      <c r="D842" s="75"/>
      <c r="E842" s="75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8.0" customHeight="1">
      <c r="A843" s="98"/>
      <c r="B843" s="75"/>
      <c r="C843" s="75"/>
      <c r="D843" s="75"/>
      <c r="E843" s="75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8.0" customHeight="1">
      <c r="A844" s="98"/>
      <c r="B844" s="75"/>
      <c r="C844" s="75"/>
      <c r="D844" s="75"/>
      <c r="E844" s="75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8.0" customHeight="1">
      <c r="A845" s="98"/>
      <c r="B845" s="75"/>
      <c r="C845" s="75"/>
      <c r="D845" s="75"/>
      <c r="E845" s="75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8.0" customHeight="1">
      <c r="A846" s="98"/>
      <c r="B846" s="75"/>
      <c r="C846" s="75"/>
      <c r="D846" s="75"/>
      <c r="E846" s="75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8.0" customHeight="1">
      <c r="A847" s="98"/>
      <c r="B847" s="75"/>
      <c r="C847" s="75"/>
      <c r="D847" s="75"/>
      <c r="E847" s="75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8.0" customHeight="1">
      <c r="A848" s="98"/>
      <c r="B848" s="75"/>
      <c r="C848" s="75"/>
      <c r="D848" s="75"/>
      <c r="E848" s="75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8.0" customHeight="1">
      <c r="A849" s="98"/>
      <c r="B849" s="75"/>
      <c r="C849" s="75"/>
      <c r="D849" s="75"/>
      <c r="E849" s="75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8.0" customHeight="1">
      <c r="A850" s="98"/>
      <c r="B850" s="75"/>
      <c r="C850" s="75"/>
      <c r="D850" s="75"/>
      <c r="E850" s="75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8.0" customHeight="1">
      <c r="A851" s="98"/>
      <c r="B851" s="75"/>
      <c r="C851" s="75"/>
      <c r="D851" s="75"/>
      <c r="E851" s="75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8.0" customHeight="1">
      <c r="A852" s="98"/>
      <c r="B852" s="75"/>
      <c r="C852" s="75"/>
      <c r="D852" s="75"/>
      <c r="E852" s="75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8.0" customHeight="1">
      <c r="A853" s="98"/>
      <c r="B853" s="75"/>
      <c r="C853" s="75"/>
      <c r="D853" s="75"/>
      <c r="E853" s="75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8.0" customHeight="1">
      <c r="A854" s="98"/>
      <c r="B854" s="75"/>
      <c r="C854" s="75"/>
      <c r="D854" s="75"/>
      <c r="E854" s="75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8.0" customHeight="1">
      <c r="A855" s="98"/>
      <c r="B855" s="75"/>
      <c r="C855" s="75"/>
      <c r="D855" s="75"/>
      <c r="E855" s="75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8.0" customHeight="1">
      <c r="A856" s="98"/>
      <c r="B856" s="75"/>
      <c r="C856" s="75"/>
      <c r="D856" s="75"/>
      <c r="E856" s="75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8.0" customHeight="1">
      <c r="A857" s="98"/>
      <c r="B857" s="75"/>
      <c r="C857" s="75"/>
      <c r="D857" s="75"/>
      <c r="E857" s="75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8.0" customHeight="1">
      <c r="A858" s="98"/>
      <c r="B858" s="75"/>
      <c r="C858" s="75"/>
      <c r="D858" s="75"/>
      <c r="E858" s="75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8.0" customHeight="1">
      <c r="A859" s="98"/>
      <c r="B859" s="75"/>
      <c r="C859" s="75"/>
      <c r="D859" s="75"/>
      <c r="E859" s="75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8.0" customHeight="1">
      <c r="A860" s="98"/>
      <c r="B860" s="75"/>
      <c r="C860" s="75"/>
      <c r="D860" s="75"/>
      <c r="E860" s="75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8.0" customHeight="1">
      <c r="A861" s="98"/>
      <c r="B861" s="75"/>
      <c r="C861" s="75"/>
      <c r="D861" s="75"/>
      <c r="E861" s="75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8.0" customHeight="1">
      <c r="A862" s="98"/>
      <c r="B862" s="75"/>
      <c r="C862" s="75"/>
      <c r="D862" s="75"/>
      <c r="E862" s="75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8.0" customHeight="1">
      <c r="A863" s="98"/>
      <c r="B863" s="75"/>
      <c r="C863" s="75"/>
      <c r="D863" s="75"/>
      <c r="E863" s="75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8.0" customHeight="1">
      <c r="A864" s="98"/>
      <c r="B864" s="75"/>
      <c r="C864" s="75"/>
      <c r="D864" s="75"/>
      <c r="E864" s="75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8.0" customHeight="1">
      <c r="A865" s="98"/>
      <c r="B865" s="75"/>
      <c r="C865" s="75"/>
      <c r="D865" s="75"/>
      <c r="E865" s="75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8.0" customHeight="1">
      <c r="A866" s="98"/>
      <c r="B866" s="75"/>
      <c r="C866" s="75"/>
      <c r="D866" s="75"/>
      <c r="E866" s="75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8.0" customHeight="1">
      <c r="A867" s="98"/>
      <c r="B867" s="75"/>
      <c r="C867" s="75"/>
      <c r="D867" s="75"/>
      <c r="E867" s="75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8.0" customHeight="1">
      <c r="A868" s="98"/>
      <c r="B868" s="75"/>
      <c r="C868" s="75"/>
      <c r="D868" s="75"/>
      <c r="E868" s="75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8.0" customHeight="1">
      <c r="A869" s="98"/>
      <c r="B869" s="75"/>
      <c r="C869" s="75"/>
      <c r="D869" s="75"/>
      <c r="E869" s="75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8.0" customHeight="1">
      <c r="A870" s="98"/>
      <c r="B870" s="75"/>
      <c r="C870" s="75"/>
      <c r="D870" s="75"/>
      <c r="E870" s="75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8.0" customHeight="1">
      <c r="A871" s="98"/>
      <c r="B871" s="75"/>
      <c r="C871" s="75"/>
      <c r="D871" s="75"/>
      <c r="E871" s="75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8.0" customHeight="1">
      <c r="A872" s="98"/>
      <c r="B872" s="75"/>
      <c r="C872" s="75"/>
      <c r="D872" s="75"/>
      <c r="E872" s="75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8.0" customHeight="1">
      <c r="A873" s="98"/>
      <c r="B873" s="75"/>
      <c r="C873" s="75"/>
      <c r="D873" s="75"/>
      <c r="E873" s="75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8.0" customHeight="1">
      <c r="A874" s="98"/>
      <c r="B874" s="75"/>
      <c r="C874" s="75"/>
      <c r="D874" s="75"/>
      <c r="E874" s="75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8.0" customHeight="1">
      <c r="A875" s="98"/>
      <c r="B875" s="75"/>
      <c r="C875" s="75"/>
      <c r="D875" s="75"/>
      <c r="E875" s="75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8.0" customHeight="1">
      <c r="A876" s="98"/>
      <c r="B876" s="75"/>
      <c r="C876" s="75"/>
      <c r="D876" s="75"/>
      <c r="E876" s="75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8.0" customHeight="1">
      <c r="A877" s="98"/>
      <c r="B877" s="75"/>
      <c r="C877" s="75"/>
      <c r="D877" s="75"/>
      <c r="E877" s="75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8.0" customHeight="1">
      <c r="A878" s="98"/>
      <c r="B878" s="75"/>
      <c r="C878" s="75"/>
      <c r="D878" s="75"/>
      <c r="E878" s="75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8.0" customHeight="1">
      <c r="A879" s="98"/>
      <c r="B879" s="75"/>
      <c r="C879" s="75"/>
      <c r="D879" s="75"/>
      <c r="E879" s="75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8.0" customHeight="1">
      <c r="A880" s="98"/>
      <c r="B880" s="75"/>
      <c r="C880" s="75"/>
      <c r="D880" s="75"/>
      <c r="E880" s="75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8.0" customHeight="1">
      <c r="A881" s="98"/>
      <c r="B881" s="75"/>
      <c r="C881" s="75"/>
      <c r="D881" s="75"/>
      <c r="E881" s="75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8.0" customHeight="1">
      <c r="A882" s="98"/>
      <c r="B882" s="75"/>
      <c r="C882" s="75"/>
      <c r="D882" s="75"/>
      <c r="E882" s="75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8.0" customHeight="1">
      <c r="A883" s="98"/>
      <c r="B883" s="75"/>
      <c r="C883" s="75"/>
      <c r="D883" s="75"/>
      <c r="E883" s="75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8.0" customHeight="1">
      <c r="A884" s="98"/>
      <c r="B884" s="75"/>
      <c r="C884" s="75"/>
      <c r="D884" s="75"/>
      <c r="E884" s="75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8.0" customHeight="1">
      <c r="A885" s="98"/>
      <c r="B885" s="75"/>
      <c r="C885" s="75"/>
      <c r="D885" s="75"/>
      <c r="E885" s="75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8.0" customHeight="1">
      <c r="A886" s="98"/>
      <c r="B886" s="75"/>
      <c r="C886" s="75"/>
      <c r="D886" s="75"/>
      <c r="E886" s="75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8.0" customHeight="1">
      <c r="A887" s="98"/>
      <c r="B887" s="75"/>
      <c r="C887" s="75"/>
      <c r="D887" s="75"/>
      <c r="E887" s="75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8.0" customHeight="1">
      <c r="A888" s="98"/>
      <c r="B888" s="75"/>
      <c r="C888" s="75"/>
      <c r="D888" s="75"/>
      <c r="E888" s="75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8.0" customHeight="1">
      <c r="A889" s="98"/>
      <c r="B889" s="75"/>
      <c r="C889" s="75"/>
      <c r="D889" s="75"/>
      <c r="E889" s="75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8.0" customHeight="1">
      <c r="A890" s="98"/>
      <c r="B890" s="75"/>
      <c r="C890" s="75"/>
      <c r="D890" s="75"/>
      <c r="E890" s="75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8.0" customHeight="1">
      <c r="A891" s="98"/>
      <c r="B891" s="75"/>
      <c r="C891" s="75"/>
      <c r="D891" s="75"/>
      <c r="E891" s="75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8.0" customHeight="1">
      <c r="A892" s="98"/>
      <c r="B892" s="75"/>
      <c r="C892" s="75"/>
      <c r="D892" s="75"/>
      <c r="E892" s="75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8.0" customHeight="1">
      <c r="A893" s="98"/>
      <c r="B893" s="75"/>
      <c r="C893" s="75"/>
      <c r="D893" s="75"/>
      <c r="E893" s="75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8.0" customHeight="1">
      <c r="A894" s="98"/>
      <c r="B894" s="75"/>
      <c r="C894" s="75"/>
      <c r="D894" s="75"/>
      <c r="E894" s="75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8.0" customHeight="1">
      <c r="A895" s="98"/>
      <c r="B895" s="75"/>
      <c r="C895" s="75"/>
      <c r="D895" s="75"/>
      <c r="E895" s="75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8.0" customHeight="1">
      <c r="A896" s="98"/>
      <c r="B896" s="75"/>
      <c r="C896" s="75"/>
      <c r="D896" s="75"/>
      <c r="E896" s="75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8.0" customHeight="1">
      <c r="A897" s="98"/>
      <c r="B897" s="75"/>
      <c r="C897" s="75"/>
      <c r="D897" s="75"/>
      <c r="E897" s="75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8.0" customHeight="1">
      <c r="A898" s="98"/>
      <c r="B898" s="75"/>
      <c r="C898" s="75"/>
      <c r="D898" s="75"/>
      <c r="E898" s="75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8.0" customHeight="1">
      <c r="A899" s="98"/>
      <c r="B899" s="75"/>
      <c r="C899" s="75"/>
      <c r="D899" s="75"/>
      <c r="E899" s="75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8.0" customHeight="1">
      <c r="A900" s="98"/>
      <c r="B900" s="75"/>
      <c r="C900" s="75"/>
      <c r="D900" s="75"/>
      <c r="E900" s="75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8.0" customHeight="1">
      <c r="A901" s="98"/>
      <c r="B901" s="75"/>
      <c r="C901" s="75"/>
      <c r="D901" s="75"/>
      <c r="E901" s="75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8.0" customHeight="1">
      <c r="A902" s="98"/>
      <c r="B902" s="75"/>
      <c r="C902" s="75"/>
      <c r="D902" s="75"/>
      <c r="E902" s="75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8.0" customHeight="1">
      <c r="A903" s="98"/>
      <c r="B903" s="75"/>
      <c r="C903" s="75"/>
      <c r="D903" s="75"/>
      <c r="E903" s="75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8.0" customHeight="1">
      <c r="A904" s="98"/>
      <c r="B904" s="75"/>
      <c r="C904" s="75"/>
      <c r="D904" s="75"/>
      <c r="E904" s="75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8.0" customHeight="1">
      <c r="A905" s="98"/>
      <c r="B905" s="75"/>
      <c r="C905" s="75"/>
      <c r="D905" s="75"/>
      <c r="E905" s="75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8.0" customHeight="1">
      <c r="A906" s="98"/>
      <c r="B906" s="75"/>
      <c r="C906" s="75"/>
      <c r="D906" s="75"/>
      <c r="E906" s="75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8.0" customHeight="1">
      <c r="A907" s="98"/>
      <c r="B907" s="75"/>
      <c r="C907" s="75"/>
      <c r="D907" s="75"/>
      <c r="E907" s="75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8.0" customHeight="1">
      <c r="A908" s="98"/>
      <c r="B908" s="75"/>
      <c r="C908" s="75"/>
      <c r="D908" s="75"/>
      <c r="E908" s="75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8.0" customHeight="1">
      <c r="A909" s="98"/>
      <c r="B909" s="75"/>
      <c r="C909" s="75"/>
      <c r="D909" s="75"/>
      <c r="E909" s="75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8.0" customHeight="1">
      <c r="A910" s="98"/>
      <c r="B910" s="75"/>
      <c r="C910" s="75"/>
      <c r="D910" s="75"/>
      <c r="E910" s="75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8.0" customHeight="1">
      <c r="A911" s="98"/>
      <c r="B911" s="75"/>
      <c r="C911" s="75"/>
      <c r="D911" s="75"/>
      <c r="E911" s="75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8.0" customHeight="1">
      <c r="A912" s="98"/>
      <c r="B912" s="75"/>
      <c r="C912" s="75"/>
      <c r="D912" s="75"/>
      <c r="E912" s="75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8.0" customHeight="1">
      <c r="A913" s="98"/>
      <c r="B913" s="75"/>
      <c r="C913" s="75"/>
      <c r="D913" s="75"/>
      <c r="E913" s="75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8.0" customHeight="1">
      <c r="A914" s="98"/>
      <c r="B914" s="75"/>
      <c r="C914" s="75"/>
      <c r="D914" s="75"/>
      <c r="E914" s="75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8.0" customHeight="1">
      <c r="A915" s="98"/>
      <c r="B915" s="75"/>
      <c r="C915" s="75"/>
      <c r="D915" s="75"/>
      <c r="E915" s="75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8.0" customHeight="1">
      <c r="A916" s="98"/>
      <c r="B916" s="75"/>
      <c r="C916" s="75"/>
      <c r="D916" s="75"/>
      <c r="E916" s="75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8.0" customHeight="1">
      <c r="A917" s="98"/>
      <c r="B917" s="75"/>
      <c r="C917" s="75"/>
      <c r="D917" s="75"/>
      <c r="E917" s="75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8.0" customHeight="1">
      <c r="A918" s="98"/>
      <c r="B918" s="75"/>
      <c r="C918" s="75"/>
      <c r="D918" s="75"/>
      <c r="E918" s="75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8.0" customHeight="1">
      <c r="A919" s="98"/>
      <c r="B919" s="75"/>
      <c r="C919" s="75"/>
      <c r="D919" s="75"/>
      <c r="E919" s="75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8.0" customHeight="1">
      <c r="A920" s="98"/>
      <c r="B920" s="75"/>
      <c r="C920" s="75"/>
      <c r="D920" s="75"/>
      <c r="E920" s="75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8.0" customHeight="1">
      <c r="A921" s="98"/>
      <c r="B921" s="75"/>
      <c r="C921" s="75"/>
      <c r="D921" s="75"/>
      <c r="E921" s="75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8.0" customHeight="1">
      <c r="A922" s="98"/>
      <c r="B922" s="75"/>
      <c r="C922" s="75"/>
      <c r="D922" s="75"/>
      <c r="E922" s="75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8.0" customHeight="1">
      <c r="A923" s="98"/>
      <c r="B923" s="75"/>
      <c r="C923" s="75"/>
      <c r="D923" s="75"/>
      <c r="E923" s="75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8.0" customHeight="1">
      <c r="A924" s="98"/>
      <c r="B924" s="75"/>
      <c r="C924" s="75"/>
      <c r="D924" s="75"/>
      <c r="E924" s="75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8.0" customHeight="1">
      <c r="A925" s="98"/>
      <c r="B925" s="75"/>
      <c r="C925" s="75"/>
      <c r="D925" s="75"/>
      <c r="E925" s="75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8.0" customHeight="1">
      <c r="A926" s="98"/>
      <c r="B926" s="75"/>
      <c r="C926" s="75"/>
      <c r="D926" s="75"/>
      <c r="E926" s="75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8.0" customHeight="1">
      <c r="A927" s="98"/>
      <c r="B927" s="75"/>
      <c r="C927" s="75"/>
      <c r="D927" s="75"/>
      <c r="E927" s="75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8.0" customHeight="1">
      <c r="A928" s="98"/>
      <c r="B928" s="75"/>
      <c r="C928" s="75"/>
      <c r="D928" s="75"/>
      <c r="E928" s="75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8.0" customHeight="1">
      <c r="A929" s="98"/>
      <c r="B929" s="75"/>
      <c r="C929" s="75"/>
      <c r="D929" s="75"/>
      <c r="E929" s="75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8.0" customHeight="1">
      <c r="A930" s="98"/>
      <c r="B930" s="75"/>
      <c r="C930" s="75"/>
      <c r="D930" s="75"/>
      <c r="E930" s="75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8.0" customHeight="1">
      <c r="A931" s="98"/>
      <c r="B931" s="75"/>
      <c r="C931" s="75"/>
      <c r="D931" s="75"/>
      <c r="E931" s="75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8.0" customHeight="1">
      <c r="A932" s="98"/>
      <c r="B932" s="75"/>
      <c r="C932" s="75"/>
      <c r="D932" s="75"/>
      <c r="E932" s="75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8.0" customHeight="1">
      <c r="A933" s="98"/>
      <c r="B933" s="75"/>
      <c r="C933" s="75"/>
      <c r="D933" s="75"/>
      <c r="E933" s="75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8.0" customHeight="1">
      <c r="A934" s="98"/>
      <c r="B934" s="75"/>
      <c r="C934" s="75"/>
      <c r="D934" s="75"/>
      <c r="E934" s="75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8.0" customHeight="1">
      <c r="A935" s="98"/>
      <c r="B935" s="75"/>
      <c r="C935" s="75"/>
      <c r="D935" s="75"/>
      <c r="E935" s="75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8.0" customHeight="1">
      <c r="A936" s="98"/>
      <c r="B936" s="75"/>
      <c r="C936" s="75"/>
      <c r="D936" s="75"/>
      <c r="E936" s="75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8.0" customHeight="1">
      <c r="A937" s="98"/>
      <c r="B937" s="75"/>
      <c r="C937" s="75"/>
      <c r="D937" s="75"/>
      <c r="E937" s="75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8.0" customHeight="1">
      <c r="A938" s="98"/>
      <c r="B938" s="75"/>
      <c r="C938" s="75"/>
      <c r="D938" s="75"/>
      <c r="E938" s="75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8.0" customHeight="1">
      <c r="A939" s="98"/>
      <c r="B939" s="75"/>
      <c r="C939" s="75"/>
      <c r="D939" s="75"/>
      <c r="E939" s="75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8.0" customHeight="1">
      <c r="A940" s="98"/>
      <c r="B940" s="75"/>
      <c r="C940" s="75"/>
      <c r="D940" s="75"/>
      <c r="E940" s="75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8.0" customHeight="1">
      <c r="A941" s="98"/>
      <c r="B941" s="75"/>
      <c r="C941" s="75"/>
      <c r="D941" s="75"/>
      <c r="E941" s="75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8.0" customHeight="1">
      <c r="A942" s="98"/>
      <c r="B942" s="75"/>
      <c r="C942" s="75"/>
      <c r="D942" s="75"/>
      <c r="E942" s="75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8.0" customHeight="1">
      <c r="A943" s="98"/>
      <c r="B943" s="75"/>
      <c r="C943" s="75"/>
      <c r="D943" s="75"/>
      <c r="E943" s="75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8.0" customHeight="1">
      <c r="A944" s="98"/>
      <c r="B944" s="75"/>
      <c r="C944" s="75"/>
      <c r="D944" s="75"/>
      <c r="E944" s="75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8.0" customHeight="1">
      <c r="A945" s="98"/>
      <c r="B945" s="75"/>
      <c r="C945" s="75"/>
      <c r="D945" s="75"/>
      <c r="E945" s="75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8.0" customHeight="1">
      <c r="A946" s="98"/>
      <c r="B946" s="75"/>
      <c r="C946" s="75"/>
      <c r="D946" s="75"/>
      <c r="E946" s="75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8.0" customHeight="1">
      <c r="A947" s="98"/>
      <c r="B947" s="75"/>
      <c r="C947" s="75"/>
      <c r="D947" s="75"/>
      <c r="E947" s="75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8.0" customHeight="1">
      <c r="A948" s="98"/>
      <c r="B948" s="75"/>
      <c r="C948" s="75"/>
      <c r="D948" s="75"/>
      <c r="E948" s="75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8.0" customHeight="1">
      <c r="A949" s="98"/>
      <c r="B949" s="75"/>
      <c r="C949" s="75"/>
      <c r="D949" s="75"/>
      <c r="E949" s="75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8.0" customHeight="1">
      <c r="A950" s="98"/>
      <c r="B950" s="75"/>
      <c r="C950" s="75"/>
      <c r="D950" s="75"/>
      <c r="E950" s="75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8.0" customHeight="1">
      <c r="A951" s="98"/>
      <c r="B951" s="75"/>
      <c r="C951" s="75"/>
      <c r="D951" s="75"/>
      <c r="E951" s="75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8.0" customHeight="1">
      <c r="A952" s="98"/>
      <c r="B952" s="75"/>
      <c r="C952" s="75"/>
      <c r="D952" s="75"/>
      <c r="E952" s="75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8.0" customHeight="1">
      <c r="A953" s="98"/>
      <c r="B953" s="75"/>
      <c r="C953" s="75"/>
      <c r="D953" s="75"/>
      <c r="E953" s="75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8.0" customHeight="1">
      <c r="A954" s="98"/>
      <c r="B954" s="75"/>
      <c r="C954" s="75"/>
      <c r="D954" s="75"/>
      <c r="E954" s="75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8.0" customHeight="1">
      <c r="A955" s="98"/>
      <c r="B955" s="75"/>
      <c r="C955" s="75"/>
      <c r="D955" s="75"/>
      <c r="E955" s="75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8.0" customHeight="1">
      <c r="A956" s="98"/>
      <c r="B956" s="75"/>
      <c r="C956" s="75"/>
      <c r="D956" s="75"/>
      <c r="E956" s="75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8.0" customHeight="1">
      <c r="A957" s="98"/>
      <c r="B957" s="75"/>
      <c r="C957" s="75"/>
      <c r="D957" s="75"/>
      <c r="E957" s="75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8.0" customHeight="1">
      <c r="A958" s="98"/>
      <c r="B958" s="75"/>
      <c r="C958" s="75"/>
      <c r="D958" s="75"/>
      <c r="E958" s="75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8.0" customHeight="1">
      <c r="A959" s="98"/>
      <c r="B959" s="75"/>
      <c r="C959" s="75"/>
      <c r="D959" s="75"/>
      <c r="E959" s="75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8.0" customHeight="1">
      <c r="A960" s="98"/>
      <c r="B960" s="75"/>
      <c r="C960" s="75"/>
      <c r="D960" s="75"/>
      <c r="E960" s="75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8.0" customHeight="1">
      <c r="A961" s="98"/>
      <c r="B961" s="75"/>
      <c r="C961" s="75"/>
      <c r="D961" s="75"/>
      <c r="E961" s="75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8.0" customHeight="1">
      <c r="A962" s="98"/>
      <c r="B962" s="75"/>
      <c r="C962" s="75"/>
      <c r="D962" s="75"/>
      <c r="E962" s="75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8.0" customHeight="1">
      <c r="A963" s="98"/>
      <c r="B963" s="75"/>
      <c r="C963" s="75"/>
      <c r="D963" s="75"/>
      <c r="E963" s="75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8.0" customHeight="1">
      <c r="A964" s="98"/>
      <c r="B964" s="75"/>
      <c r="C964" s="75"/>
      <c r="D964" s="75"/>
      <c r="E964" s="75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8.0" customHeight="1">
      <c r="A965" s="98"/>
      <c r="B965" s="75"/>
      <c r="C965" s="75"/>
      <c r="D965" s="75"/>
      <c r="E965" s="75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8.0" customHeight="1">
      <c r="A966" s="98"/>
      <c r="B966" s="75"/>
      <c r="C966" s="75"/>
      <c r="D966" s="75"/>
      <c r="E966" s="75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8.0" customHeight="1">
      <c r="A967" s="98"/>
      <c r="B967" s="75"/>
      <c r="C967" s="75"/>
      <c r="D967" s="75"/>
      <c r="E967" s="75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8.0" customHeight="1">
      <c r="A968" s="98"/>
      <c r="B968" s="75"/>
      <c r="C968" s="75"/>
      <c r="D968" s="75"/>
      <c r="E968" s="75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8.0" customHeight="1">
      <c r="A969" s="98"/>
      <c r="B969" s="75"/>
      <c r="C969" s="75"/>
      <c r="D969" s="75"/>
      <c r="E969" s="75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8.0" customHeight="1">
      <c r="A970" s="98"/>
      <c r="B970" s="75"/>
      <c r="C970" s="75"/>
      <c r="D970" s="75"/>
      <c r="E970" s="75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8.0" customHeight="1">
      <c r="A971" s="98"/>
      <c r="B971" s="75"/>
      <c r="C971" s="75"/>
      <c r="D971" s="75"/>
      <c r="E971" s="75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8.0" customHeight="1">
      <c r="A972" s="98"/>
      <c r="B972" s="75"/>
      <c r="C972" s="75"/>
      <c r="D972" s="75"/>
      <c r="E972" s="75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8.0" customHeight="1">
      <c r="A973" s="98"/>
      <c r="B973" s="75"/>
      <c r="C973" s="75"/>
      <c r="D973" s="75"/>
      <c r="E973" s="75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8.0" customHeight="1">
      <c r="A974" s="98"/>
      <c r="B974" s="75"/>
      <c r="C974" s="75"/>
      <c r="D974" s="75"/>
      <c r="E974" s="75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8.0" customHeight="1">
      <c r="A975" s="98"/>
      <c r="B975" s="75"/>
      <c r="C975" s="75"/>
      <c r="D975" s="75"/>
      <c r="E975" s="75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8.0" customHeight="1">
      <c r="A976" s="98"/>
      <c r="B976" s="75"/>
      <c r="C976" s="75"/>
      <c r="D976" s="75"/>
      <c r="E976" s="75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8.0" customHeight="1">
      <c r="A977" s="98"/>
      <c r="B977" s="75"/>
      <c r="C977" s="75"/>
      <c r="D977" s="75"/>
      <c r="E977" s="75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8.0" customHeight="1">
      <c r="A978" s="98"/>
      <c r="B978" s="75"/>
      <c r="C978" s="75"/>
      <c r="D978" s="75"/>
      <c r="E978" s="75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8.0" customHeight="1">
      <c r="A979" s="98"/>
      <c r="B979" s="75"/>
      <c r="C979" s="75"/>
      <c r="D979" s="75"/>
      <c r="E979" s="75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8.0" customHeight="1">
      <c r="A980" s="98"/>
      <c r="B980" s="75"/>
      <c r="C980" s="75"/>
      <c r="D980" s="75"/>
      <c r="E980" s="75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8.0" customHeight="1">
      <c r="A981" s="98"/>
      <c r="B981" s="75"/>
      <c r="C981" s="75"/>
      <c r="D981" s="75"/>
      <c r="E981" s="75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8.0" customHeight="1">
      <c r="A982" s="98"/>
      <c r="B982" s="75"/>
      <c r="C982" s="75"/>
      <c r="D982" s="75"/>
      <c r="E982" s="75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8.0" customHeight="1">
      <c r="A983" s="98"/>
      <c r="B983" s="75"/>
      <c r="C983" s="75"/>
      <c r="D983" s="75"/>
      <c r="E983" s="75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8.0" customHeight="1">
      <c r="A984" s="98"/>
      <c r="B984" s="75"/>
      <c r="C984" s="75"/>
      <c r="D984" s="75"/>
      <c r="E984" s="75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8.0" customHeight="1">
      <c r="A985" s="98"/>
      <c r="B985" s="75"/>
      <c r="C985" s="75"/>
      <c r="D985" s="75"/>
      <c r="E985" s="75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8.0" customHeight="1">
      <c r="A986" s="98"/>
      <c r="B986" s="75"/>
      <c r="C986" s="75"/>
      <c r="D986" s="75"/>
      <c r="E986" s="75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8.0" customHeight="1">
      <c r="A987" s="98"/>
      <c r="B987" s="75"/>
      <c r="C987" s="75"/>
      <c r="D987" s="75"/>
      <c r="E987" s="75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8.0" customHeight="1">
      <c r="A988" s="98"/>
      <c r="B988" s="75"/>
      <c r="C988" s="75"/>
      <c r="D988" s="75"/>
      <c r="E988" s="75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8.0" customHeight="1">
      <c r="A989" s="98"/>
      <c r="B989" s="75"/>
      <c r="C989" s="75"/>
      <c r="D989" s="75"/>
      <c r="E989" s="75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8.0" customHeight="1">
      <c r="A990" s="98"/>
      <c r="B990" s="75"/>
      <c r="C990" s="75"/>
      <c r="D990" s="75"/>
      <c r="E990" s="75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8.0" customHeight="1">
      <c r="A991" s="98"/>
      <c r="B991" s="75"/>
      <c r="C991" s="75"/>
      <c r="D991" s="75"/>
      <c r="E991" s="75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8.0" customHeight="1">
      <c r="A992" s="98"/>
      <c r="B992" s="75"/>
      <c r="C992" s="75"/>
      <c r="D992" s="75"/>
      <c r="E992" s="75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8.0" customHeight="1">
      <c r="A993" s="98"/>
      <c r="B993" s="75"/>
      <c r="C993" s="75"/>
      <c r="D993" s="75"/>
      <c r="E993" s="75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8.0" customHeight="1">
      <c r="A994" s="98"/>
      <c r="B994" s="75"/>
      <c r="C994" s="75"/>
      <c r="D994" s="75"/>
      <c r="E994" s="75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8.0" customHeight="1">
      <c r="A995" s="98"/>
      <c r="B995" s="75"/>
      <c r="C995" s="75"/>
      <c r="D995" s="75"/>
      <c r="E995" s="75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8.0" customHeight="1">
      <c r="A996" s="98"/>
      <c r="B996" s="75"/>
      <c r="C996" s="75"/>
      <c r="D996" s="75"/>
      <c r="E996" s="75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8.0" customHeight="1">
      <c r="A997" s="98"/>
      <c r="B997" s="75"/>
      <c r="C997" s="75"/>
      <c r="D997" s="75"/>
      <c r="E997" s="75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8.0" customHeight="1">
      <c r="A998" s="98"/>
      <c r="B998" s="75"/>
      <c r="C998" s="75"/>
      <c r="D998" s="75"/>
      <c r="E998" s="75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8.0" customHeight="1">
      <c r="A999" s="98"/>
      <c r="B999" s="75"/>
      <c r="C999" s="75"/>
      <c r="D999" s="75"/>
      <c r="E999" s="75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8.0" customHeight="1">
      <c r="A1000" s="98"/>
      <c r="B1000" s="75"/>
      <c r="C1000" s="75"/>
      <c r="D1000" s="75"/>
      <c r="E1000" s="75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1">
    <mergeCell ref="A3:C3"/>
  </mergeCells>
  <conditionalFormatting sqref="A9:F368">
    <cfRule type="expression" dxfId="0" priority="1" stopIfTrue="1">
      <formula>MOD($A9,12)=0</formula>
    </cfRule>
  </conditionalFormatting>
  <conditionalFormatting sqref="A9:F368">
    <cfRule type="expression" dxfId="1" priority="2" stopIfTrue="1">
      <formula>MOD($A9,2)=0</formula>
    </cfRule>
  </conditionalFormatting>
  <printOptions/>
  <pageMargins bottom="0.1968503937007874" footer="0.0" header="0.0" left="0.1968503937007874" right="0.1968503937007874" top="0.1968503937007874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6" width="9.13"/>
    <col customWidth="1" min="7" max="7" width="10.88"/>
    <col customWidth="1" min="8" max="11" width="9.13"/>
    <col customWidth="1" min="12" max="26" width="8.75"/>
  </cols>
  <sheetData>
    <row r="1" ht="34.5" customHeight="1">
      <c r="A1" s="43" t="s">
        <v>157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</row>
    <row r="2" ht="18.0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8.0" customHeight="1">
      <c r="A3" s="45" t="s">
        <v>1</v>
      </c>
      <c r="B3" s="99"/>
      <c r="C3" s="99"/>
      <c r="D3" s="99"/>
      <c r="E3" s="99"/>
      <c r="F3" s="4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8.0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8.0" customHeight="1">
      <c r="A5" s="108" t="s">
        <v>158</v>
      </c>
      <c r="B5" s="109"/>
      <c r="C5" s="109"/>
      <c r="D5" s="109"/>
      <c r="E5" s="109"/>
      <c r="F5" s="109"/>
      <c r="G5" s="109"/>
      <c r="H5" s="109"/>
      <c r="I5" s="109"/>
      <c r="J5" s="109"/>
      <c r="K5" s="110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8.0" customHeight="1">
      <c r="A6" s="111"/>
      <c r="K6" s="112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8.0" customHeight="1">
      <c r="A7" s="111"/>
      <c r="K7" s="112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8.0" customHeight="1">
      <c r="A8" s="111"/>
      <c r="K8" s="112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8.0" customHeight="1">
      <c r="A9" s="111"/>
      <c r="K9" s="112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8.0" customHeight="1">
      <c r="A10" s="111"/>
      <c r="K10" s="112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8.0" customHeight="1">
      <c r="A11" s="111"/>
      <c r="K11" s="112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8.0" customHeight="1">
      <c r="A12" s="111"/>
      <c r="K12" s="112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8.0" customHeight="1">
      <c r="A13" s="111"/>
      <c r="K13" s="112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8.0" customHeight="1">
      <c r="A14" s="111"/>
      <c r="K14" s="112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8.0" customHeight="1">
      <c r="A15" s="111"/>
      <c r="K15" s="112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8.0" customHeight="1">
      <c r="A16" s="111"/>
      <c r="K16" s="112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8.0" customHeight="1">
      <c r="A17" s="111"/>
      <c r="K17" s="112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8.0" customHeight="1">
      <c r="A18" s="111"/>
      <c r="K18" s="112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8.0" customHeight="1">
      <c r="A19" s="111"/>
      <c r="K19" s="112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8.0" customHeight="1">
      <c r="A20" s="111"/>
      <c r="K20" s="112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8.0" customHeight="1">
      <c r="A21" s="111"/>
      <c r="K21" s="112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8.0" customHeight="1">
      <c r="A22" s="111"/>
      <c r="K22" s="112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8.0" customHeight="1">
      <c r="A23" s="111"/>
      <c r="K23" s="112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8.0" customHeight="1">
      <c r="A24" s="111"/>
      <c r="K24" s="112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8.0" customHeight="1">
      <c r="A25" s="111"/>
      <c r="K25" s="112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8.0" customHeight="1">
      <c r="A26" s="111"/>
      <c r="K26" s="112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8.0" customHeight="1">
      <c r="A27" s="111"/>
      <c r="K27" s="112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8.0" customHeight="1">
      <c r="A28" s="111"/>
      <c r="K28" s="112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8.0" customHeight="1">
      <c r="A29" s="111"/>
      <c r="K29" s="112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8.0" customHeight="1">
      <c r="A30" s="111"/>
      <c r="K30" s="112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8.0" customHeight="1">
      <c r="A31" s="111"/>
      <c r="K31" s="112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8.0" customHeight="1">
      <c r="A32" s="111"/>
      <c r="K32" s="112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8.0" customHeight="1">
      <c r="A33" s="111"/>
      <c r="K33" s="112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8.0" customHeight="1">
      <c r="A34" s="111"/>
      <c r="K34" s="112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8.0" customHeight="1">
      <c r="A35" s="111"/>
      <c r="K35" s="112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8.0" customHeight="1">
      <c r="A36" s="111"/>
      <c r="K36" s="112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8.0" customHeight="1">
      <c r="A37" s="111"/>
      <c r="K37" s="112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8.0" customHeight="1">
      <c r="A38" s="111"/>
      <c r="K38" s="112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8.0" customHeight="1">
      <c r="A39" s="111"/>
      <c r="K39" s="112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8.0" customHeight="1">
      <c r="A40" s="111"/>
      <c r="K40" s="112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8.0" customHeight="1">
      <c r="A41" s="111"/>
      <c r="K41" s="112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8.0" customHeight="1">
      <c r="A42" s="111"/>
      <c r="K42" s="112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8.0" customHeight="1">
      <c r="A43" s="111"/>
      <c r="K43" s="112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8.0" customHeight="1">
      <c r="A44" s="111"/>
      <c r="K44" s="112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8.0" customHeight="1">
      <c r="A45" s="113"/>
      <c r="B45" s="114"/>
      <c r="C45" s="114"/>
      <c r="D45" s="114"/>
      <c r="E45" s="114"/>
      <c r="F45" s="114"/>
      <c r="G45" s="114"/>
      <c r="H45" s="114"/>
      <c r="I45" s="114"/>
      <c r="J45" s="114"/>
      <c r="K45" s="115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8.0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8.0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8.0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8.0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8.0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8.0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8.0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8.0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8.0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8.0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8.0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8.0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8.0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8.0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8.0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8.0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8.0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8.0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8.0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8.0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8.0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8.0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8.0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8.0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8.0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8.0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8.0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8.0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8.0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8.0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8.0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8.0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8.0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8.0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8.0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8.0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8.0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8.0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8.0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8.0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8.0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8.0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8.0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8.0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8.0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8.0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8.0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8.0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8.0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8.0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8.0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8.0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8.0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8.0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8.0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8.0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8.0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8.0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8.0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8.0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8.0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8.0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8.0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8.0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8.0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8.0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8.0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8.0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8.0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8.0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8.0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8.0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8.0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8.0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8.0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8.0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8.0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8.0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8.0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8.0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8.0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8.0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8.0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8.0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8.0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8.0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8.0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8.0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8.0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8.0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8.0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8.0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8.0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8.0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8.0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8.0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8.0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8.0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8.0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8.0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8.0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8.0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8.0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8.0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8.0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8.0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8.0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8.0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8.0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8.0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8.0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8.0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8.0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8.0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8.0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8.0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8.0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8.0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8.0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8.0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8.0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8.0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8.0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8.0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8.0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8.0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8.0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8.0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8.0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8.0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8.0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8.0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8.0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8.0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8.0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8.0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8.0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8.0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8.0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8.0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8.0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8.0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8.0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8.0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8.0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8.0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8.0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8.0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8.0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8.0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8.0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8.0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8.0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8.0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8.0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8.0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8.0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8.0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8.0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8.0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8.0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8.0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8.0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8.0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8.0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8.0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8.0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8.0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8.0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8.0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8.0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8.0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8.0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8.0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8.0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8.0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8.0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8.0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8.0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8.0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8.0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8.0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8.0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8.0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8.0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8.0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8.0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8.0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8.0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8.0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8.0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8.0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8.0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8.0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8.0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8.0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8.0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8.0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8.0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8.0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8.0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8.0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8.0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8.0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8.0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8.0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8.0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8.0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8.0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8.0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8.0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8.0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8.0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8.0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8.0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8.0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8.0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8.0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8.0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8.0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8.0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8.0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8.0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8.0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8.0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8.0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8.0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8.0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8.0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8.0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8.0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8.0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8.0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8.0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8.0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8.0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8.0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8.0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8.0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8.0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8.0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8.0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8.0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8.0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8.0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8.0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8.0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8.0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8.0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8.0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8.0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8.0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8.0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8.0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8.0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8.0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8.0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8.0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8.0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8.0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8.0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8.0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8.0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8.0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8.0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8.0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8.0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8.0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8.0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8.0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8.0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8.0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8.0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8.0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8.0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8.0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8.0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8.0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8.0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8.0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8.0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8.0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8.0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8.0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8.0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8.0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8.0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8.0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8.0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8.0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8.0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8.0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8.0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8.0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8.0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8.0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8.0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8.0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8.0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8.0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8.0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8.0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8.0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8.0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8.0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8.0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8.0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8.0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8.0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8.0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8.0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8.0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8.0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8.0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8.0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8.0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8.0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8.0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8.0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8.0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8.0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8.0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8.0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8.0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8.0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8.0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8.0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8.0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8.0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8.0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8.0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8.0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8.0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8.0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8.0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8.0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8.0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8.0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8.0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8.0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8.0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8.0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8.0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8.0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8.0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8.0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8.0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8.0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8.0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8.0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8.0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8.0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8.0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8.0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8.0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8.0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8.0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8.0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8.0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8.0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8.0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8.0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8.0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8.0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8.0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8.0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8.0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8.0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8.0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8.0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8.0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8.0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8.0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8.0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8.0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8.0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8.0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8.0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8.0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8.0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8.0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8.0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8.0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8.0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8.0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8.0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8.0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8.0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8.0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8.0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8.0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8.0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8.0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8.0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8.0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8.0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8.0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8.0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8.0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8.0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8.0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8.0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8.0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8.0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8.0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8.0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8.0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8.0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8.0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8.0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8.0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8.0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8.0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8.0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8.0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8.0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8.0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8.0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8.0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8.0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8.0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8.0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8.0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8.0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8.0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8.0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8.0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8.0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8.0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8.0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8.0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8.0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8.0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8.0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8.0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8.0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8.0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8.0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8.0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8.0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8.0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8.0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8.0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8.0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8.0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8.0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8.0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8.0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8.0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8.0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8.0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8.0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8.0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8.0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8.0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8.0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8.0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8.0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8.0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8.0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8.0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8.0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8.0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8.0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8.0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8.0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8.0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8.0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8.0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8.0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8.0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8.0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8.0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8.0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8.0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8.0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8.0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8.0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8.0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8.0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8.0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8.0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8.0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8.0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8.0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8.0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8.0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8.0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8.0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8.0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8.0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8.0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8.0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8.0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8.0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8.0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8.0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8.0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8.0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8.0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8.0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8.0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8.0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8.0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8.0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8.0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8.0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8.0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8.0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8.0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8.0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8.0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8.0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8.0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8.0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8.0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8.0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8.0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8.0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8.0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8.0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8.0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8.0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8.0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8.0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8.0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8.0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8.0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8.0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8.0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8.0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8.0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8.0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8.0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8.0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8.0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8.0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8.0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8.0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8.0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8.0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8.0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8.0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8.0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8.0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8.0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8.0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8.0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8.0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8.0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8.0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8.0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8.0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8.0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8.0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8.0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8.0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8.0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8.0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8.0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8.0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8.0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8.0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8.0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8.0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8.0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8.0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8.0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8.0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8.0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8.0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8.0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8.0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8.0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8.0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8.0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8.0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8.0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8.0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8.0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8.0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8.0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8.0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8.0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8.0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8.0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8.0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8.0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8.0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8.0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8.0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8.0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8.0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8.0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8.0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8.0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8.0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8.0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8.0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8.0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8.0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8.0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8.0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8.0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8.0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8.0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8.0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8.0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8.0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8.0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8.0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8.0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8.0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8.0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8.0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8.0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8.0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8.0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8.0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8.0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8.0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8.0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8.0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8.0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8.0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8.0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8.0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8.0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8.0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8.0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8.0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8.0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8.0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8.0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8.0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8.0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8.0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8.0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8.0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8.0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8.0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8.0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8.0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8.0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8.0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8.0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8.0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8.0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8.0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8.0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8.0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8.0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8.0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8.0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8.0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8.0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8.0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8.0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8.0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8.0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8.0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8.0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8.0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8.0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8.0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8.0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8.0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8.0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8.0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8.0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8.0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8.0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8.0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8.0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8.0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8.0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8.0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8.0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8.0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8.0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8.0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8.0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8.0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8.0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8.0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8.0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8.0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8.0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8.0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8.0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8.0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8.0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8.0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8.0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8.0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8.0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8.0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8.0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8.0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8.0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8.0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8.0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8.0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8.0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8.0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8.0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8.0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8.0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8.0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8.0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8.0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8.0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8.0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8.0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8.0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8.0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8.0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8.0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8.0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8.0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8.0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8.0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8.0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8.0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8.0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8.0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8.0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8.0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8.0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8.0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8.0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8.0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8.0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8.0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8.0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8.0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8.0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8.0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8.0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8.0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8.0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8.0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8.0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8.0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8.0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8.0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8.0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8.0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8.0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8.0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8.0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8.0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8.0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8.0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8.0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8.0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8.0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8.0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8.0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8.0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8.0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8.0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8.0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8.0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8.0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8.0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8.0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8.0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8.0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8.0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8.0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8.0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8.0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8.0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8.0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8.0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8.0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8.0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8.0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8.0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8.0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8.0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8.0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8.0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8.0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8.0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8.0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8.0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8.0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8.0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8.0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8.0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8.0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8.0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8.0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8.0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8.0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8.0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8.0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8.0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8.0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8.0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8.0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8.0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8.0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8.0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8.0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8.0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8.0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8.0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8.0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8.0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8.0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8.0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8.0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8.0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8.0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8.0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8.0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8.0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8.0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8.0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8.0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8.0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8.0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8.0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8.0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8.0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8.0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8.0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8.0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8.0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8.0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8.0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8.0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8.0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8.0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8.0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8.0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8.0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8.0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8.0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8.0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8.0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8.0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8.0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8.0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8.0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8.0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8.0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8.0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8.0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8.0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8.0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8.0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8.0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8.0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8.0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8.0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8.0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8.0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8.0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8.0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8.0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8.0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8.0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8.0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8.0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8.0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8.0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8.0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8.0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8.0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8.0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8.0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8.0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8.0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8.0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8.0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8.0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8.0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8.0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8.0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8.0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8.0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8.0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8.0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8.0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8.0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8.0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8.0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8.0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8.0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8.0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8.0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8.0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8.0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8.0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8.0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8.0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8.0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8.0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8.0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8.0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8.0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8.0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8.0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8.0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8.0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8.0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8.0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8.0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8.0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8.0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8.0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8.0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8.0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8.0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8.0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8.0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8.0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8.0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8.0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8.0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8.0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8.0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8.0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8.0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8.0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8.0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8.0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8.0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8.0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8.0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8.0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8.0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8.0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8.0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8.0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8.0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8.0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8.0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8.0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8.0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8.0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8.0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8.0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8.0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8.0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8.0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8.0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8.0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8.0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8.0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8.0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2">
    <mergeCell ref="A3:F3"/>
    <mergeCell ref="A5:K45"/>
  </mergeCells>
  <printOptions/>
  <pageMargins bottom="0.1968503937007874" footer="0.0" header="0.0" left="0.1968503937007874" right="0.1968503937007874" top="0.1968503937007874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2009-06-20T14:39:05Z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1.0.0</vt:lpwstr>
  </property>
  <property fmtid="{D5CDD505-2E9C-101B-9397-08002B2CF9AE}" pid="3" name="Copyright">
    <vt:lpwstr>© 2013 Spreadsheet123 LTD</vt:lpwstr>
  </property>
</Properties>
</file>